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avar\Documents\Documentos Min. Comercio, Industria y Turismo\Matriz y Guía\Riesgos de Corrupción\Seguimientos 2023\2° Seguimiento Matriz Corrupción - 30-08-2023\"/>
    </mc:Choice>
  </mc:AlternateContent>
  <xr:revisionPtr revIDLastSave="0" documentId="13_ncr:1_{50469370-3B9E-4C51-B315-1307E50F0940}"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Residual" sheetId="2" r:id="rId2"/>
  </sheets>
  <externalReferences>
    <externalReference r:id="rId3"/>
    <externalReference r:id="rId4"/>
    <externalReference r:id="rId5"/>
  </externalReferences>
  <definedNames>
    <definedName name="_xlnm._FilterDatabase" localSheetId="0" hidden="1">'Matriz Riesgos '!$A$13:$BG$77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8" i="1" l="1"/>
  <c r="Y77" i="1" l="1"/>
  <c r="W77" i="1"/>
  <c r="Y76" i="1"/>
  <c r="W76" i="1"/>
  <c r="Y75" i="1"/>
  <c r="W75" i="1"/>
  <c r="Y74" i="1"/>
  <c r="W74" i="1"/>
  <c r="O74" i="1"/>
  <c r="AH74" i="1" s="1"/>
  <c r="AG74" i="1" s="1"/>
  <c r="M74" i="1"/>
  <c r="AD77" i="1" l="1"/>
  <c r="AD76" i="1"/>
  <c r="AD74" i="1"/>
  <c r="AF74" i="1" s="1"/>
  <c r="AE74" i="1" s="1"/>
  <c r="AD75" i="1"/>
  <c r="AF75" i="1" l="1"/>
  <c r="AE75" i="1" s="1"/>
  <c r="AF76" i="1" l="1"/>
  <c r="AF77" i="1" s="1"/>
  <c r="AE77" i="1" s="1"/>
  <c r="AE76" i="1" l="1"/>
  <c r="AD51" i="1"/>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W22" i="1"/>
  <c r="O22" i="1"/>
  <c r="AH22" i="1" s="1"/>
  <c r="AG22" i="1" s="1"/>
  <c r="M22" i="1"/>
  <c r="Y21" i="1"/>
  <c r="W21" i="1"/>
  <c r="Y20" i="1"/>
  <c r="W20" i="1"/>
  <c r="Y19" i="1"/>
  <c r="W19" i="1"/>
  <c r="O19" i="1"/>
  <c r="AH19" i="1" s="1"/>
  <c r="AG19" i="1" s="1"/>
  <c r="M19" i="1"/>
  <c r="Y17" i="1"/>
  <c r="W17" i="1"/>
  <c r="Y16" i="1"/>
  <c r="W16" i="1"/>
  <c r="O16" i="1"/>
  <c r="AH16" i="1" s="1"/>
  <c r="AG16" i="1" s="1"/>
  <c r="M16" i="1"/>
  <c r="AD16" i="1" l="1"/>
  <c r="AF16" i="1" s="1"/>
  <c r="AE16" i="1" s="1"/>
  <c r="AD17" i="1"/>
  <c r="AD22" i="1"/>
  <c r="AF22" i="1" s="1"/>
  <c r="AE22" i="1" s="1"/>
  <c r="AD21" i="1"/>
  <c r="AD47" i="1"/>
  <c r="AD73" i="1"/>
  <c r="AF73" i="1" s="1"/>
  <c r="AE73" i="1" s="1"/>
  <c r="AD72" i="1"/>
  <c r="AD31" i="1"/>
  <c r="AF31" i="1" s="1"/>
  <c r="AE31" i="1" s="1"/>
  <c r="AD34" i="1"/>
  <c r="AF34" i="1" s="1"/>
  <c r="AD45" i="1"/>
  <c r="AD35" i="1"/>
  <c r="AD42" i="1"/>
  <c r="AF42" i="1" s="1"/>
  <c r="AE42" i="1" s="1"/>
  <c r="AD52" i="1"/>
  <c r="AD20" i="1"/>
  <c r="AD28" i="1"/>
  <c r="AD55" i="1"/>
  <c r="AD29" i="1"/>
  <c r="AD60" i="1"/>
  <c r="AF60" i="1" s="1"/>
  <c r="AE60" i="1" s="1"/>
  <c r="AD65" i="1"/>
  <c r="AF65" i="1" s="1"/>
  <c r="AD24" i="1"/>
  <c r="AD25" i="1"/>
  <c r="AF25" i="1" s="1"/>
  <c r="AE25" i="1" s="1"/>
  <c r="AD27" i="1"/>
  <c r="AD46" i="1"/>
  <c r="AF46" i="1" s="1"/>
  <c r="AD50" i="1"/>
  <c r="AF50" i="1" s="1"/>
  <c r="AD32" i="1"/>
  <c r="AD36" i="1"/>
  <c r="AD66" i="1"/>
  <c r="AD67" i="1"/>
  <c r="AF67" i="1" s="1"/>
  <c r="AE67" i="1" s="1"/>
  <c r="AD68" i="1"/>
  <c r="AF68" i="1" s="1"/>
  <c r="AD19" i="1"/>
  <c r="AF19" i="1" s="1"/>
  <c r="AD41" i="1"/>
  <c r="AD44" i="1"/>
  <c r="AD58" i="1"/>
  <c r="AF58" i="1" s="1"/>
  <c r="AE58" i="1" s="1"/>
  <c r="AD23" i="1"/>
  <c r="AD38" i="1"/>
  <c r="AD39" i="1"/>
  <c r="AF39" i="1" s="1"/>
  <c r="AE39" i="1" s="1"/>
  <c r="AD43" i="1"/>
  <c r="AD49" i="1"/>
  <c r="AD26" i="1"/>
  <c r="AD48" i="1"/>
  <c r="AF48" i="1" s="1"/>
  <c r="AD63" i="1"/>
  <c r="AD70" i="1"/>
  <c r="AD71" i="1"/>
  <c r="AF71" i="1" s="1"/>
  <c r="AE71" i="1" s="1"/>
  <c r="AD30" i="1"/>
  <c r="AD37" i="1"/>
  <c r="AD56" i="1"/>
  <c r="AF56" i="1" s="1"/>
  <c r="AE56" i="1" s="1"/>
  <c r="AD62" i="1"/>
  <c r="AF62" i="1" s="1"/>
  <c r="AD64" i="1"/>
  <c r="AF17" i="1" l="1"/>
  <c r="AE17" i="1" s="1"/>
  <c r="AF47" i="1"/>
  <c r="AE47" i="1" s="1"/>
  <c r="AF49" i="1"/>
  <c r="AE49" i="1" s="1"/>
  <c r="AE50" i="1"/>
  <c r="AF51" i="1"/>
  <c r="AF63" i="1"/>
  <c r="AF64" i="1" s="1"/>
  <c r="AE64" i="1" s="1"/>
  <c r="AF41" i="1"/>
  <c r="AE41" i="1" s="1"/>
  <c r="AF26" i="1"/>
  <c r="AE26" i="1" s="1"/>
  <c r="AF23" i="1"/>
  <c r="AE23" i="1" s="1"/>
  <c r="AF43" i="1"/>
  <c r="AF44" i="1" s="1"/>
  <c r="AE48" i="1"/>
  <c r="AE46" i="1"/>
  <c r="AF32" i="1"/>
  <c r="AE32" i="1" s="1"/>
  <c r="AE62" i="1"/>
  <c r="AF20" i="1"/>
  <c r="AE19" i="1"/>
  <c r="AF70" i="1"/>
  <c r="AE68" i="1"/>
  <c r="AF35" i="1"/>
  <c r="AE34" i="1"/>
  <c r="AF66" i="1"/>
  <c r="AE66" i="1" s="1"/>
  <c r="AE65" i="1"/>
  <c r="AE63" i="1" l="1"/>
  <c r="AE51" i="1"/>
  <c r="AF52" i="1"/>
  <c r="AF55" i="1" s="1"/>
  <c r="AE55" i="1" s="1"/>
  <c r="AF24" i="1"/>
  <c r="AE24" i="1" s="1"/>
  <c r="AF27" i="1"/>
  <c r="AE27" i="1" s="1"/>
  <c r="AE43" i="1"/>
  <c r="AE70" i="1"/>
  <c r="AF72" i="1"/>
  <c r="AE72" i="1" s="1"/>
  <c r="AF45" i="1"/>
  <c r="AE45" i="1" s="1"/>
  <c r="AE44" i="1"/>
  <c r="AF36" i="1"/>
  <c r="AE35" i="1"/>
  <c r="AF21" i="1"/>
  <c r="AE21" i="1" s="1"/>
  <c r="AE20" i="1"/>
  <c r="AE52" i="1" l="1"/>
  <c r="AF28" i="1"/>
  <c r="AF29" i="1" s="1"/>
  <c r="AF37" i="1"/>
  <c r="AE36" i="1"/>
  <c r="AE28" i="1" l="1"/>
  <c r="AF30" i="1"/>
  <c r="AE30" i="1" s="1"/>
  <c r="AE29" i="1"/>
  <c r="AE37" i="1"/>
  <c r="AF38" i="1"/>
  <c r="AE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List>
</comments>
</file>

<file path=xl/sharedStrings.xml><?xml version="1.0" encoding="utf-8"?>
<sst xmlns="http://schemas.openxmlformats.org/spreadsheetml/2006/main" count="1292" uniqueCount="572">
  <si>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</si>
  <si>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</si>
  <si>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</si>
  <si>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</si>
  <si>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</si>
  <si>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</si>
  <si>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</si>
  <si>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</si>
  <si>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</si>
  <si>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</si>
  <si>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</si>
  <si>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</si>
  <si>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</si>
  <si>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</si>
  <si>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</si>
  <si>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</si>
  <si>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</si>
  <si>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</si>
  <si>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</si>
  <si>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</si>
  <si>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</si>
  <si>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</si>
  <si>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</si>
  <si>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</si>
  <si>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</si>
  <si>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</si>
  <si>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</si>
  <si>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</si>
  <si>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</si>
  <si>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</si>
  <si>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</si>
  <si>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</si>
  <si>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</si>
  <si>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</si>
  <si>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</si>
  <si>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</si>
  <si>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</si>
  <si>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</si>
  <si>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</si>
  <si>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</si>
  <si>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</si>
  <si>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</si>
  <si>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</si>
  <si>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</si>
  <si>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</si>
  <si>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</si>
  <si>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</si>
  <si>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</si>
  <si>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</si>
  <si>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</si>
  <si>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</si>
  <si>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</si>
  <si>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</si>
  <si>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</si>
  <si>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</si>
  <si>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</si>
  <si>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</si>
  <si>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</si>
  <si>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</si>
  <si>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</si>
  <si>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</si>
  <si>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</si>
  <si>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</si>
  <si>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</si>
  <si>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</si>
  <si>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</si>
  <si>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</si>
  <si>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</si>
  <si>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</si>
  <si>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</si>
  <si>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</si>
  <si>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</si>
  <si>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</si>
  <si>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</si>
  <si>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</si>
  <si>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</si>
  <si>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</si>
  <si>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</si>
  <si>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</si>
  <si>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</si>
  <si>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</si>
  <si>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</si>
  <si>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</si>
  <si>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</si>
  <si>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</si>
  <si>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</si>
  <si>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</si>
  <si>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</si>
  <si>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</si>
  <si>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</si>
  <si>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</si>
  <si>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</si>
  <si>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</si>
  <si>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</si>
  <si>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</si>
  <si>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</si>
  <si>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</si>
  <si>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</si>
  <si>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</si>
  <si>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</si>
  <si>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</si>
  <si>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</si>
  <si>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</si>
  <si>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</si>
  <si>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</si>
  <si>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</si>
  <si>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</si>
  <si>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</si>
  <si>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</si>
  <si>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</si>
  <si>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</si>
  <si>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</si>
  <si>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</si>
  <si>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</si>
  <si>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</si>
  <si>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</si>
  <si>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</si>
  <si>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</si>
  <si>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</si>
  <si>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</si>
  <si>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</si>
  <si>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</si>
  <si>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</si>
  <si>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</si>
  <si>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</si>
  <si>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</si>
  <si>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</si>
  <si>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</si>
  <si>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</si>
  <si>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</si>
  <si>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</si>
  <si>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</si>
  <si>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</si>
  <si>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</si>
  <si>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</si>
  <si>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</si>
  <si>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</si>
  <si>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</si>
  <si>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</si>
  <si>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</si>
  <si>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</si>
  <si>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</si>
  <si>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</si>
  <si>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</si>
  <si>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</si>
  <si>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</si>
  <si>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</si>
  <si>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</si>
  <si>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</si>
  <si>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</si>
  <si>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</si>
  <si>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</si>
  <si>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</si>
  <si>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</si>
  <si>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</si>
  <si>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</si>
  <si>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</si>
  <si>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</si>
  <si>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</si>
  <si>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</si>
  <si>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</si>
  <si>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</si>
  <si>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</si>
  <si>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</si>
  <si>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</si>
  <si>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</si>
  <si>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</si>
  <si>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</si>
  <si>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</si>
  <si>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</si>
  <si>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</si>
  <si>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</si>
  <si>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</si>
  <si>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</si>
  <si>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</si>
  <si>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</si>
  <si>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</si>
  <si>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</si>
  <si>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</si>
  <si>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</si>
  <si>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</si>
  <si>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</si>
  <si>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</si>
  <si>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</si>
  <si>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</si>
  <si>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</si>
  <si>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</si>
  <si>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</si>
  <si>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</si>
  <si>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</si>
  <si>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</si>
  <si>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</si>
  <si>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</si>
  <si>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</si>
  <si>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</si>
  <si>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</si>
  <si>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</si>
  <si>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</si>
  <si>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</si>
  <si>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</si>
  <si>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</si>
  <si>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</si>
  <si>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</si>
  <si>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</si>
  <si>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</si>
  <si>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</si>
  <si>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</si>
  <si>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</si>
  <si>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</si>
  <si>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</si>
  <si>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</si>
  <si>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</si>
  <si>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</si>
  <si>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</si>
  <si>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</si>
  <si>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</si>
  <si>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</si>
  <si>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</si>
  <si>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</si>
  <si>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</si>
  <si>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</si>
  <si>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</si>
  <si>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</si>
  <si>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</si>
  <si>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</si>
  <si>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</si>
  <si>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</si>
  <si>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</si>
  <si>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</si>
  <si>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</si>
  <si>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</si>
  <si>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</si>
  <si>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</si>
  <si>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</si>
  <si>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</si>
  <si>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</si>
  <si>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</si>
  <si>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</si>
  <si>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</si>
  <si>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</si>
  <si>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</si>
  <si>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</si>
  <si>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</si>
  <si>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</si>
  <si>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</si>
  <si>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</si>
  <si>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</si>
  <si>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</si>
  <si>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</si>
  <si>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</si>
  <si>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</si>
  <si>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</si>
  <si>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</si>
  <si>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</si>
  <si>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</si>
  <si>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</si>
  <si>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</si>
  <si>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</si>
  <si>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</si>
  <si>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</si>
  <si>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</si>
  <si>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</si>
  <si>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</si>
  <si>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</si>
  <si>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</si>
  <si>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</si>
  <si>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</si>
  <si>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</si>
  <si>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</si>
  <si>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</si>
  <si>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</si>
  <si>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</si>
  <si>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</si>
  <si>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</si>
  <si>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</si>
  <si>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</si>
  <si>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</si>
  <si>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</si>
  <si>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</si>
  <si>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</si>
  <si>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</si>
  <si>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</si>
  <si>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</si>
  <si>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</si>
  <si>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</si>
  <si>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</si>
  <si>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</si>
  <si>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</si>
  <si>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</si>
  <si>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</si>
  <si>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</si>
  <si>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</si>
  <si>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</si>
  <si>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</si>
  <si>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</si>
  <si>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</si>
  <si>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</si>
  <si>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</si>
  <si>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</si>
  <si>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</si>
  <si>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</si>
  <si>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</si>
  <si>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</si>
  <si>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</si>
  <si>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</si>
  <si>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</si>
  <si>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</si>
  <si>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</si>
  <si>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</si>
  <si>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</si>
  <si>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</si>
  <si>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</si>
  <si>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</si>
  <si>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</si>
  <si>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</si>
  <si>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</si>
  <si>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</si>
  <si>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</si>
  <si>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</si>
  <si>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</si>
  <si>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</si>
  <si>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</si>
  <si>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</si>
  <si>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</si>
  <si>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</si>
  <si>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</si>
  <si>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</si>
  <si>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</si>
  <si>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</si>
  <si>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</si>
  <si>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</si>
  <si>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</si>
  <si>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</si>
  <si>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</si>
  <si>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</si>
  <si>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</si>
  <si>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</si>
  <si>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</si>
  <si>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</si>
  <si>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</si>
  <si>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</si>
  <si>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</si>
  <si>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</si>
  <si>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</si>
  <si>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</si>
  <si>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</si>
  <si>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</si>
  <si>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</si>
  <si>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</si>
  <si>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</si>
  <si>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</si>
  <si>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</si>
  <si>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</si>
  <si>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</si>
  <si>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</si>
  <si>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</si>
  <si>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</si>
  <si>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</si>
  <si>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</si>
  <si>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</si>
  <si>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</si>
  <si>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</si>
  <si>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</si>
  <si>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</si>
  <si>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</si>
  <si>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</si>
  <si>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</si>
  <si>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</si>
  <si>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</si>
  <si>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</si>
  <si>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</si>
  <si>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</si>
  <si>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</si>
  <si>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</si>
  <si>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</si>
  <si>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</si>
  <si>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</si>
  <si>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</si>
  <si>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</si>
  <si>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</si>
  <si>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</si>
  <si>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</si>
  <si>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</si>
  <si>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</si>
  <si>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</si>
  <si>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</si>
  <si>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</si>
  <si>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</si>
  <si>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</si>
  <si>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</si>
  <si>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</si>
  <si>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</si>
  <si>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</si>
  <si>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</si>
  <si>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</si>
  <si>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</si>
  <si>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</si>
  <si>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</si>
  <si>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</si>
  <si>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</si>
  <si>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</si>
  <si>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</si>
  <si>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</si>
  <si>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</si>
  <si>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</si>
  <si>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</si>
  <si>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</si>
  <si>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</si>
  <si>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</si>
  <si>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</si>
  <si>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</si>
  <si>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t>Descriptor</t>
  </si>
  <si>
    <t>Nivel</t>
  </si>
  <si>
    <t xml:space="preserve">Nivel </t>
  </si>
  <si>
    <t>Muy Alta</t>
  </si>
  <si>
    <t>Alta</t>
  </si>
  <si>
    <t>Media</t>
  </si>
  <si>
    <t>Baja</t>
  </si>
  <si>
    <t>RC-19
RC-22</t>
  </si>
  <si>
    <t>Muy Baja</t>
  </si>
  <si>
    <t>RC-1
RC-2
RC-4
RC-5
RC-7
RC-12</t>
  </si>
  <si>
    <t>Leve</t>
  </si>
  <si>
    <t>Menor</t>
  </si>
  <si>
    <t>Mayor</t>
  </si>
  <si>
    <t>Catastrófico</t>
  </si>
  <si>
    <t>Se realiza seguimiento al 30 de abril de 2022</t>
  </si>
  <si>
    <t>Se realiza seguimiento al 31 de diciembre de 2021</t>
  </si>
  <si>
    <t>2 (H) Identificar y valorar el incidente de seguridad</t>
  </si>
  <si>
    <t>4(V) Realizar pruebas de aseguramiento</t>
  </si>
  <si>
    <t>3(V) Validar el Cambio</t>
  </si>
  <si>
    <t>6(V) Monitorear el registro de accesos</t>
  </si>
  <si>
    <t>Coordinador Grupo Ingeniería y Soporte Técnico</t>
  </si>
  <si>
    <t>Coordinador Grupo Desarrollo y Mantenimiento de Aplicaciones, Coordinador Grupo Ingeniería y Soporte Técnico</t>
  </si>
  <si>
    <t xml:space="preserve">GTI-PR-004 Gestión de Incidentes de Seguridad y Privacidad de la Información </t>
  </si>
  <si>
    <t>GTI-PR-005 Gestión de Cambios de Tecnologías de la Información</t>
  </si>
  <si>
    <t>GTI-PR-012 Control  accesos servicios TI</t>
  </si>
  <si>
    <t>Registro de Caso en la Herramienta de Mesa de Ayuda</t>
  </si>
  <si>
    <t>Formato Gestión de Cambios</t>
  </si>
  <si>
    <t xml:space="preserve"> Reporte</t>
  </si>
  <si>
    <t>Grupo Juzgamiento Disciplinario</t>
  </si>
  <si>
    <t>Coordinador
Grupo Juzgamiento Disciplinario</t>
  </si>
  <si>
    <t xml:space="preserve">
Coordinador(a) Grupo Juzgamiento Interno Disciplinario</t>
  </si>
  <si>
    <t xml:space="preserve">
Coordinador(a) Grupo Juzgamiento Disciplinario</t>
  </si>
  <si>
    <t>Posibilidad de pérdida reputacional por queja o reclamo de los grupos de valor por vinculación de personal donde se advierta conflicto de intereses y/o inhabilidades o incompatibilidades</t>
  </si>
  <si>
    <t>* En el riesgos RC-2 se elimina la palabra "adicionales" de la causa dos.
* Se actualizan los 4 controles asociados al riesgo RC-12, su documentación y su evidencia.
* Se reasigna el riesgo RC-17 al proceso Administración, profundización, aprovechamiento de acuerdos y relaciones comerciales del grupo de juzgamiento disciplinario.
* Se actualiza en el riesgo RC-17 el nombre del Grupo de Control Disciplinario al Grupo de Juzgamiento Disciplinario.
* Se actualiza la redacción del riesgo RC-20 de "Posibilidad de pérdida reputacional por queja o reclamo de los grupos de valor por vinculación de personal donde se advierta conflicto de intereses" a "Posibilidad de pérdida reputacional por queja o reclamo de los grupos de valor por vinculación de personal donde se advierta conflicto de intereses y/o inhabilidades o incompatibilidades"</t>
  </si>
  <si>
    <t>Exigencia de requisitos e insumos técnicos que restrinjan la pluralidad de oferentes.</t>
  </si>
  <si>
    <t>SI</t>
  </si>
  <si>
    <t>NO</t>
  </si>
  <si>
    <r>
      <t xml:space="preserve">ZONAS DE </t>
    </r>
    <r>
      <rPr>
        <b/>
        <u/>
        <sz val="11"/>
        <color theme="1"/>
        <rFont val="Arial"/>
        <family val="2"/>
      </rPr>
      <t xml:space="preserve">RIESGO DE CORRUPCIÓN </t>
    </r>
  </si>
  <si>
    <t>RC-8
RC-9
RC-10
RC-11
RC-16
RC-20
RC-21</t>
  </si>
  <si>
    <t>RC-3
RC-17</t>
  </si>
  <si>
    <t xml:space="preserve">Cuentadante de cada caja menor </t>
  </si>
  <si>
    <t>RIESGOS DE CORRUPCIÓN Y FRAUDE</t>
  </si>
  <si>
    <t>Relacionamiento con la Ciudadanía</t>
  </si>
  <si>
    <t>Coordinador Grupo Relación con el Ciudadano</t>
  </si>
  <si>
    <t>Externa</t>
  </si>
  <si>
    <t>Presiones externas</t>
  </si>
  <si>
    <t>RC-23</t>
  </si>
  <si>
    <t>Beneficio propio o de un tercero respecto a la atención de solicitudes de un  ciudadano</t>
  </si>
  <si>
    <t>EXTREMO</t>
  </si>
  <si>
    <t>Verificar que se cumplan con los principios y valores contenidos en el Código de integridad del MinCit</t>
  </si>
  <si>
    <t>Código de integridad del MinCit</t>
  </si>
  <si>
    <t>El coordinador verifica que el servidor responsable o contratista resuelva o de traslado correspondiente a la solicitud del ciudadano en los tiempos y con los soportes correspondientes</t>
  </si>
  <si>
    <t>Relacionamiento con la ciudadanía IC-PR-015 (Act.3)</t>
  </si>
  <si>
    <t>Ofrecimiento de dadivas o beneficios por parte de un tercero</t>
  </si>
  <si>
    <t>Se crea el riesgo RC-23 y se identifican cuatro conrtoles
Se realiza seguimiento al 31 de diciembre de 2022</t>
  </si>
  <si>
    <t>Se realiza seguimiento al primer cuatrimestre del año 2023 con corte al 30 de Abril.</t>
  </si>
  <si>
    <t xml:space="preserve">Rodrigo Jimenez - Asesor 
Mónica Vargas - Contratista </t>
  </si>
  <si>
    <t>Zulma Esther Chicuasuque Calderon - Jefe Of. Asesora de Planeación Sectorial</t>
  </si>
  <si>
    <t>RC-13
RC-14
RC-15
RC-23</t>
  </si>
  <si>
    <t>Código: DE-FM-022
Versión: 02
Fecha de Vigencia: 25/07/2023</t>
  </si>
  <si>
    <t>"MONITOREO Y REVISION" (Segunda Línea de Defensa)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</si>
  <si>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</si>
  <si>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</si>
  <si>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</si>
  <si>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</si>
  <si>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</si>
  <si>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</si>
  <si>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</si>
  <si>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</si>
  <si>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¿POR QUÉ?</t>
  </si>
  <si>
    <t>"MONITOREO Y REVISION" (Primera Línea de defensa)</t>
  </si>
  <si>
    <t>Tecnico Administrativo
Coordinador Administrativo</t>
  </si>
  <si>
    <t xml:space="preserve">En el procedimiento de manejo de cajas menores el cual se actualizó, se elaboró la Guía que describe detalladamente la gestión de estas y la cual se ha socializado con los responsables de las cajas menores y se encuentra en el sistema integrado de gestión proceso de ADQUISICIÓN DE BIENES Y SERVICIOS- PROCEDIMEINTO CAJAS MENORES- 8. CONTROL DE REGISTROS </t>
  </si>
  <si>
    <t>Gracias a la guía que se elabora los responsables de las cajas menores, realizan los procesos debidamente con el fin de evitar la materialización de este riesgo</t>
  </si>
  <si>
    <t>Gracias a la guía que se elabora los responsables de las cajas menores, realizan en los tiempos estipulados el  procesos debidamente.</t>
  </si>
  <si>
    <t>Todo proceso, procedimiento y controles derivados de estos son sujetos de mejora</t>
  </si>
  <si>
    <t xml:space="preserve">No se cuenta con indicador de riesgo </t>
  </si>
  <si>
    <t>ya que estos están controlando y evitando la materialización de posibles connotaciones disciplinarias.</t>
  </si>
  <si>
    <t>N/A</t>
  </si>
  <si>
    <t>Por que se Aplicaron los Controles previstos</t>
  </si>
  <si>
    <t>x</t>
  </si>
  <si>
    <t>Son suficientes y efectivos</t>
  </si>
  <si>
    <t>Se han Implementado de manera adecuada</t>
  </si>
  <si>
    <t>Siempre hay oportunidades de mejora</t>
  </si>
  <si>
    <t>Se implementaron los controles</t>
  </si>
  <si>
    <t>Esta Actualizado</t>
  </si>
  <si>
    <t>No</t>
  </si>
  <si>
    <t xml:space="preserve">Director de Regulación </t>
  </si>
  <si>
    <t>Porque se verifica el contexto y probabilidad de ocurrencia de los riesgos frente al desarrollo de un reglamento técnico. (Cuenta con viabilidad jurídica y técnica).
Porque se aplica el resultado determinado en el AIN, considerar las observaciones que contribuyan a minimizar el riesgo. 
Porque se Obtienen conceptos previos del MINCIT sobre los proyectos de reglamentos técnicos y de evaluación de la conformidad (cuenta con viabilidad jurídica y técnica).
Porque se Obtienen conceptos de la SIC sobre abogacía de la Competencia (cuenta con viabilidad Jurídica y técnica).
Porque se realiza la viabilidad jurídica del acto administrativo, Vo. Bo. del Viceministro de Desarrollo Empresarial y S.G (cuenta con viabilidad jurídica y técnica)</t>
  </si>
  <si>
    <t>Si</t>
  </si>
  <si>
    <t>Porque se aplican rigurosamente  los controles  que  están bien diseñados</t>
  </si>
  <si>
    <t>Porque se sigue lo dispuesto en el proceso de Desarrollo Empresarial  y en la matriz de riesgos</t>
  </si>
  <si>
    <t xml:space="preserve">Porque toda gestión por procesos de la entidad  puede y de ser necesario, debe proceder la mejora continua. </t>
  </si>
  <si>
    <t xml:space="preserve">De acuerdo a lo relacionado en este documento, el riesgo no tiene indicador </t>
  </si>
  <si>
    <t>porque  el riesgo no se ha materializado, ni hay cambios normativos o administrativos relacionados con el proceso de Desarrollo Empresarial ni de su documentación anexa que motive la modificación o actualización</t>
  </si>
  <si>
    <t xml:space="preserve">Ninguna </t>
  </si>
  <si>
    <t xml:space="preserve">Porque se hace el diligenciamiento de la Matriz de Riesgos y se hacen  capacitaciones donde se socializa el riesgo. </t>
  </si>
  <si>
    <t xml:space="preserve">Porque el instrumento de la matriz de riesgo es eficaz para prevenir se modifique  el objetivo de un proyecto de inversión en beneficio de un grupo en particular. </t>
  </si>
  <si>
    <t>Porque se sigue lo establecido en el proyecto de inversión Fortalecimiento de los estándares de calidad en la infraestructura productiva nacional a partir del reconocimiento y desarrollo nacional e internacional del Subsistema Nacional de la Calidad Nacional</t>
  </si>
  <si>
    <t xml:space="preserve">Porque todo estándar, protocolo, proceso o gestión definida en la entidad   de ser  necesario procede la  mejora continua. </t>
  </si>
  <si>
    <t>porque  el riesgo no se ha materializado, ni hay cambios normativos, administrativos o en las condiciones del proyecto de inversión   que motive la modificación o actualización</t>
  </si>
  <si>
    <t>Ninguna</t>
  </si>
  <si>
    <t>Profesional Universitario</t>
  </si>
  <si>
    <t>Se han realizado los controles correspondientes de acuerdo al procedimiento</t>
  </si>
  <si>
    <t xml:space="preserve">Lo controles que se tienen actualmente premiten realizar un seguimiento a las solicitudes de declaratorias </t>
  </si>
  <si>
    <t xml:space="preserve">Los controles se pueden mejorar ya que desde el equipo de zonas francas se esta trabajando en el aplicativo de Zonas Francas </t>
  </si>
  <si>
    <t>Se han atendido las solicitudes presentadas por los inversionistas</t>
  </si>
  <si>
    <t>Por el momento no ha sido necesario modificar o actualizar el riesgo</t>
  </si>
  <si>
    <t>Se requiere la revisión del indicador asociado al riesgo</t>
  </si>
  <si>
    <t>Durante este periodo no se han llevado a cabo sesiones del Comité de Estabilidad Jurídica</t>
  </si>
  <si>
    <t xml:space="preserve">Los controles actuales han permitido que nunca se haya materializado el riesgo </t>
  </si>
  <si>
    <t>Durante este periodo no se han llevado a cabo sesiones del Comité de Estabilidad Jurídica, por tanto no se han ejecutado los controles</t>
  </si>
  <si>
    <t>Por el momento no ha sido necesario mejorar los controles existentes.</t>
  </si>
  <si>
    <t xml:space="preserve">No aplica para el periodo reportado ya que no se han llevado a cabo Comités de Estabilidad Jurídica </t>
  </si>
  <si>
    <t>En la revisión y emisión de observaciones para los conceptos sectoriales a proyectos de inversión financiados con recursos del SGR, han participado diversas áreas técnicas del Ministerio.</t>
  </si>
  <si>
    <t>Al realizar una revisión técnica por parte de diferentes profesionales, se asegura eliminar la subjetividad en la emisión de observaciones y/o favorecimiento de conceptos a proyectos que no cumplan los requisitos establecidos en el SGR</t>
  </si>
  <si>
    <t>Todas las solicitudes recibidas por el Ministerio han sido tramitadas para la revisión de las áreas técnicas correspondientes</t>
  </si>
  <si>
    <t>Se considera adecuado el control actual</t>
  </si>
  <si>
    <t>Se han atendido las solicitudes de concepto a proyectos de inversión financiados con recursos del SGR y han participado en la revisión y emisión de observaciones las áreas técnicas del Ministerio correspondientes a la temática de los mismos.</t>
  </si>
  <si>
    <t>Para denominar los pronunciamiento técnicos (Ley 1530 de 2012) en conceptos de viabilidad, técnicos únicos sectoriales e integrados (Ley 2056 de 2020 y Acuerdo 004 de 2021 de la Comisión Rectora del SGR); así: "Posibilidad de afectación reputacional debido al favorecimiento indebido de intereses propios o de terceros en la emisión de conceptos de viabilidad, técnicos únicos sectoriales e integrados a proyectos de inversión del sector Comercio Industria y Turismo suceptibles de financiación con recursos del SGR"</t>
  </si>
  <si>
    <t>Adicional a la actualización del riesgo, también es necesario revisar el indicador asociado.</t>
  </si>
  <si>
    <t>Director de Mipymes</t>
  </si>
  <si>
    <t>El control ha funcionado de manera conveniente</t>
  </si>
  <si>
    <t xml:space="preserve"> </t>
  </si>
  <si>
    <t>Han cumplido su fin evitando la materializacion de los riesgos</t>
  </si>
  <si>
    <t>Se ha cumplido con lo establecido en el control</t>
  </si>
  <si>
    <t>En el momento cumplen las expectativas para los cuales fueron creados</t>
  </si>
  <si>
    <t>N.A</t>
  </si>
  <si>
    <t>No tiene</t>
  </si>
  <si>
    <t>En el momento reune toda las consideraciones a efecto de evitar su materializacion</t>
  </si>
  <si>
    <t>No fue posible verificar la evidencia de aplicación de los controles, dado que no se obtuvo reporte del monitoreo y seguimiento por parte de la primera línea de defensa. 
Adicionalmente se hace necesario revisar y ajustar según proceda, las etapas de identificación y tratamiento.</t>
  </si>
  <si>
    <t>No fue posible verificar la evidencia de aplicación de los controles, dado que estas no fueron aportadas por parte de la Primera Linea de defensa. 
Adicionalmente se hace necesario revisar y ajustar según proceda, las etapas de identificación y tratamiento; así como el indicador establecido</t>
  </si>
  <si>
    <t xml:space="preserve">No fue posible verificar la evidencia de aplicación de los controles, dado que estas no fueron aportadas por parte de la Primera Linea de defensa.
Adicionalmente se hace necesario revisar y ajustar según proceda, las etapas de identificación y tratamiento. </t>
  </si>
  <si>
    <t xml:space="preserve">La evidencia entregada corresponde a "ESTUDIO PREVIO PARA LA CELEBRACIÓN DE CONTRATOS DE  PRESTACIÓN DE SERVICIOS PROFESIONALES" y "ESTUDIO PREVIO PARA LA CELEBRACIÓN DE CONVENIO DE COOPERACION"
El concordancia con lo descrito como evidencia para el control, estaría pendiente Acta, ayuda de memoria, memorando electrónico*, correo electrónico, Registro de asistencia, Publicación en página web*.
Adicionalmente se hace necesario revisar y ajustar según proceda, las etapas de identificación y tratamiento. </t>
  </si>
  <si>
    <t xml:space="preserve">No fue posible verificar la evidencia de aplicación de los controles, dado que no se obtuvo reporte del monitoreo y seguimiento por parte de la primera línea de defensa. 
Adicionalmente se hace necesario revisar y ajustar según proceda,  las etapas de identificación y tratamiento; así como  el indicador establecido. </t>
  </si>
  <si>
    <t>No fue posible verificar la evidencia de aplicación de los controles, dado que no se obtuvo reporte del monitoreo y seguimiento por parte de la primera línea de defensa. 
Adicionalmente se hace necesario revisar y ajustar según proceda,  las etapas de identificación y tratamiento.</t>
  </si>
  <si>
    <t xml:space="preserve">No fue posible verificar la evidencia de aplicación de los controles, dado que no se obtuvo reporte del monitorio y seguimiento por parte de la primera línea de defensa. 
Adicionalmente se hace necesario revisar y ajustar según proceda,  las etapas de identificación y tratamiento; así como  el indicador establecido. </t>
  </si>
  <si>
    <t xml:space="preserve">Es importante mejorar la identificación de la evidencia adjunta, dado que no fue posible verificar para uno de los casos el check list, al igual que no es claro las actas de visita técnica. 
Adicionalmente se hace necesario revisar y ajustar según proceda,  las etapas de identificación y tratamiento; así como  el indicador establecido.   </t>
  </si>
  <si>
    <t xml:space="preserve">No fue posible verificar la evidencia de aplicación de los controles, dado que estas no fueron aportadas por parte de la Primera Linea de defensa. 
Adicionalmente se hace necesario revisar y ajustar según proceda,  las etapas de identificación y tratamiento; así como  el indicador establecido.   </t>
  </si>
  <si>
    <t xml:space="preserve">La evidencia adjunta se encuentra en línea con lo descrito, sin embargo se hace necesario revisar y ajustar según proceda,  las etapas de identificación y tratamiento; así como  el indicador establecido. </t>
  </si>
  <si>
    <t xml:space="preserve">De acuerdo con los archivos adjuntos, fue posible verificar las emisiones de los conceptos técnicos DIMAR, sin embargo no se adjunto evidencia de los correos electrónicos, ni las listas de asistencia relacionadas al segundo control "Ralizar capacitaciones a funcionarios del nivel directivo, profesional y asistencial, involucrados en el trámite con las entidades y dependencias que corresponda."  
Adicionalmente se recomienda revisar y ajustar según proceda, las etapas de identificación y tratamiento del riesgo. </t>
  </si>
  <si>
    <t>Jefe Oficina Sistemas de Información</t>
  </si>
  <si>
    <t>La Implementación de las políticas de Seguridad Informática se ejecutan mediante:
Aplicación ANS de los contratos Informes de Supervisión Contratos GC109 de 2023 - Monitoreo Plataforma, GC379 de 2018 Infraestructura  - Administración Centro de Computo - GC377 de 2018 Servicio Mesa
Controles de gestión de los Procedimientos GTI-PR-002 GESTIÓN OPERATIVA TI
GTI-PR-004 Gestión de Incidentes de Seguridad y Privacidad de la Información.
GTI-PR-005 GESTIÓN DE CAMBIOS DE TECNOLOGÍAS DE LA INFORMACIÓN.          
GTI-PR-006 GESTIÓN DE LA CAPACIDAD DE TI.          
GTI-PR-007 GESTIÓN DE LA CONTINUIDAD DE TI.
GTI-PR-012 CONTROL ACCESO SERVICIOS TI
El Proceso GTI y procedimientos asociados para levantamiento de requerimientos funcionales para desarrollos, monitoreo de acesos a usuarios y gestión de incidentes, evitando la materizalización de riesgos por acceso no autorizado o abuzo de credenciales.</t>
  </si>
  <si>
    <t xml:space="preserve">Prestación de servicios de equipos de seguridad informática para la plataforma tecnológica a traves del contrato   No. GC109 de 2023, en donde se cuenta con  una plataforma SIEM  del tipo Security Information and Event Manager que permite colectar, retener y correlacionar los eventos de seguridad de la infraestructura IT del Ministerio.
</t>
  </si>
  <si>
    <t>han sido efectivos</t>
  </si>
  <si>
    <t>Cero acceso no autorizados en el periodo de mayo a agosto 2023</t>
  </si>
  <si>
    <t>Jefe Oficina Sistemas de Información
Coordinador Grupo Desarrollo y Mantenimiento de Aplicaciones</t>
  </si>
  <si>
    <t>https://mincitco-my.sharepoint.com/:f:/g/personal/mrchacon_mincit_gov_co/Eh8ZwAfoJxVLoDpcgcZpkzYB1jKH5DAIS7s6-hpusjcwZw?e=gNEihv</t>
  </si>
  <si>
    <t>Jefe Oficina Sistemas de Información
Coordinador Grupo Desarrollo y Mantenimiento de Aplicaciones
Coordinador Grupo Ingenieria y Soporte Técnico</t>
  </si>
  <si>
    <t xml:space="preserve">Revisión de la Gestión de Accesos a nivel de Aplicaciones y Servicios de TI.
</t>
  </si>
  <si>
    <t>Gestion de Acceso</t>
  </si>
  <si>
    <t xml:space="preserve">se cuenta con contratos y  herramientas que permiten el monitoreo en temas de acceso no autoizado, 
copias de seguridad periodicas
controles de cambio a servidores y desarrollo
manejo de ingresos seguro a las aplicaciones
Doble autenticación
</t>
  </si>
  <si>
    <r>
      <t xml:space="preserve">En el Perdio Mayo - Agosto se informa la gestiones de cambio relacionadas con:
</t>
    </r>
    <r>
      <rPr>
        <u/>
        <sz val="10"/>
        <color rgb="FF000000"/>
        <rFont val="Arial"/>
        <family val="2"/>
      </rPr>
      <t xml:space="preserve">1. Servicios de Aplicación 
</t>
    </r>
    <r>
      <rPr>
        <sz val="10"/>
        <color rgb="FF000000"/>
        <rFont val="Arial"/>
        <family val="2"/>
      </rPr>
      <t>-&gt; Gestion Documental 
-&gt; Gestión Servicios: Catalogo de Sistemas de Información
2. Ingenieria y Soporte:
-&gt; MFA - Usuarios Directorio Activo
-&gt; Actualización Licencias MO365-E3 Usuarios Directorio Activo.</t>
    </r>
  </si>
  <si>
    <t>Informes de Supervisión  e incidentes solucionados  periodo Mayo  - Agosto  2023.
https://mincitco-my.sharepoint.com/:f:/g/personal/mrchacon_mincit_gov_co/Et1hwq_UbNdDhALvVCtBjacBTW8XVjiKOtKrduIKYjZSsA?e=LiMVVG</t>
  </si>
  <si>
    <t>Responsable de la Dependencia de Riesgo de Corrupción</t>
  </si>
  <si>
    <t>Se realiza seguimiento al segundo cuatrimestre del año 2023 comprendido entre los meses de Mayo y Agosto.</t>
  </si>
  <si>
    <t>Los procesos de selección que ha adelantado el Grupo Contratos se han estructurado ciñendose a la normatividad vigente aplicable y a las directrices emitidas por la Agencia Nacional de Compras Públicas respecto de la acreditación de la experiencia y requisitos habilitantes conforme a las modalidades de selección establecidas en la Ley 1150 de 2007</t>
  </si>
  <si>
    <t>La revisión de la estructuración del proceso de selección fortalece la reducción de materialización del riesgo, sin embargo, es necesario modificar la estructura del mismo toda vez que los requerimientos de indole técnico son estructurados desde el punto de vista del conocimiento de la necesidad por lo que minimiza el riesgo pero no es acción suficiente, de igual manera en atención a que los procesos que se presentan a Junta de Adquisiciones y Licitaciones corresponden a aquellos cuya cuantía sea superior al valor del minima cuantía, se considera que este control tambien es insuficiente ya que no abarca la totalidad de los procesos de selección competitivos. Por lo expuesto, inciaremos a partir del 13 de septiembre de 2023 mesas de trabajo con la Oficina Asesora de Planeación Sectorial para la modificación y actualización de la estructura del riesgo asociado al Grupo Contratos .</t>
  </si>
  <si>
    <t xml:space="preserve">En anteción a que el indicador establece  "Incumplimiento de la normatividad en materia de contratación" desde el Grupo Contratos se solicita la asesoria a la Oficina Asesora de Planeación Sectorial para la modificación del indicador, toda vez que su estructura debe corresponder a una acción medible y ejecutable, toda vez que el indicador no deberia medir incumplimientos a la normatividad en materia de contratación. </t>
  </si>
  <si>
    <t xml:space="preserve">La revisión de la estructuración del proceso de selección fortalece la reducción de materialización del riesgo, sin embargo, es necesario modificar la estructura del mismo toda vez que los requerimientos de indole técnico son estructurados desde el punto de vista del conocimiento de la necesidad por lo que minimiza el riesgo pero no es acción suficiente, de igual manera en atención a que los procesos que se presentan a Junta de Adquisiciones y Licitaciones corresponden a aquellos cuya cuantía sea superior al valor del minima cuantía, se considera que este control tambien es insuficiente ya que no abarca la totalidad de los procesos de selección competitivos. Por lo expuesto, inciaremos a partir del 13 de septiembre de 2023 mesas de trabajo con la Oficina Asesora de Planeación Sectorial para la modificación y actualización de la estructura del riesgo asociado al Grupo Contratos. De igual forma, En anteción a que el indicador establece  "Incumplimiento de la normatividad en materia de contratación" desde el Grupo Contratos se solicita la asesoria a la Oficina Asesora de Planeación Sectorial para la modificación del indicador, toda vez que su estructura debe corresponder a una acción medible y ejecutable, toda vez que el indicador no deberia medir incumplimientos a la normatividad en materia de contratación. </t>
  </si>
  <si>
    <t xml:space="preserve">De acuerdo a los expuesto por los responsables del proceso (Primera línea) en el seguimiento, se revisará en conjunto las etapas del riesgo de corrupción; así como  el indicador establecido.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</si>
</sst>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7"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b/>
      <i/>
      <sz val="10"/>
      <name val="Arial"/>
      <family val="2"/>
    </font>
    <font>
      <u/>
      <sz val="10"/>
      <name val="Arial"/>
      <family val="2"/>
    </font>
    <font>
      <sz val="11"/>
      <name val="Arial"/>
      <family val="2"/>
    </font>
    <font>
      <u/>
      <sz val="11"/>
      <color theme="10"/>
      <name val="Calibri"/>
      <family val="2"/>
      <scheme val="minor"/>
    </font>
    <font>
      <sz val="10"/>
      <color rgb="FF000000"/>
      <name val="Arial"/>
      <family val="2"/>
    </font>
    <font>
      <u/>
      <sz val="10"/>
      <color rgb="FF000000"/>
      <name val="Arial"/>
      <family val="2"/>
    </font>
    <font>
      <b/>
      <sz val="16"/>
      <color theme="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BEFEFE"/>
        <bgColor indexed="64"/>
      </patternFill>
    </fill>
    <fill>
      <patternFill patternType="solid">
        <fgColor rgb="FFFFFF00"/>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0" fillId="0" borderId="0"/>
    <xf numFmtId="0" fontId="33" fillId="0" borderId="0" applyNumberFormat="0" applyFill="0" applyBorder="0" applyAlignment="0" applyProtection="0"/>
  </cellStyleXfs>
  <cellXfs count="331">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center" vertic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lignment horizontal="center"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5" fillId="0" borderId="0" xfId="0" applyFont="1" applyAlignment="1">
      <alignment horizontal="left"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5" fillId="0" borderId="1" xfId="0" applyFont="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21" fillId="0" borderId="1" xfId="0" applyFont="1" applyBorder="1" applyAlignment="1" applyProtection="1">
      <alignment horizontal="left" vertical="center" wrapText="1"/>
      <protection locked="0"/>
    </xf>
    <xf numFmtId="0" fontId="5" fillId="0" borderId="1" xfId="0" applyFont="1" applyBorder="1" applyAlignment="1">
      <alignment horizontal="left" vertical="center"/>
    </xf>
    <xf numFmtId="0" fontId="10" fillId="0" borderId="1" xfId="0" applyFont="1" applyBorder="1" applyAlignment="1" applyProtection="1">
      <alignment horizontal="left" vertical="center" wrapText="1"/>
      <protection locked="0"/>
    </xf>
    <xf numFmtId="0" fontId="5" fillId="0" borderId="1" xfId="0" applyFont="1" applyBorder="1" applyAlignment="1">
      <alignment vertical="center" wrapText="1"/>
    </xf>
    <xf numFmtId="9" fontId="2" fillId="0" borderId="0" xfId="1" applyFont="1" applyFill="1" applyAlignment="1">
      <alignment horizontal="center"/>
    </xf>
    <xf numFmtId="0" fontId="13"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5" fillId="2" borderId="10" xfId="0" applyFont="1" applyFill="1" applyBorder="1" applyAlignment="1">
      <alignment horizontal="center" vertical="center" wrapText="1"/>
    </xf>
    <xf numFmtId="14" fontId="25" fillId="2" borderId="1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6"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4" borderId="1" xfId="0" applyFont="1" applyFill="1" applyBorder="1" applyAlignment="1">
      <alignment horizontal="justify" vertical="center" wrapText="1"/>
    </xf>
    <xf numFmtId="0" fontId="4" fillId="17" borderId="22"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26" xfId="0" applyFont="1" applyFill="1" applyBorder="1" applyAlignment="1">
      <alignment horizontal="justify" vertical="center" wrapText="1"/>
    </xf>
    <xf numFmtId="0" fontId="4" fillId="17" borderId="27" xfId="0" applyFont="1" applyFill="1" applyBorder="1" applyAlignment="1">
      <alignment horizontal="center" vertical="center" wrapText="1"/>
    </xf>
    <xf numFmtId="0" fontId="4" fillId="17" borderId="30" xfId="0" applyFont="1" applyFill="1" applyBorder="1" applyAlignment="1">
      <alignment horizontal="center" vertical="center" wrapText="1"/>
    </xf>
    <xf numFmtId="9" fontId="4" fillId="17" borderId="14" xfId="0" applyNumberFormat="1" applyFont="1" applyFill="1" applyBorder="1" applyAlignment="1">
      <alignment horizontal="center" vertical="center" wrapText="1"/>
    </xf>
    <xf numFmtId="0" fontId="26" fillId="13" borderId="31" xfId="0" applyFont="1" applyFill="1" applyBorder="1" applyAlignment="1">
      <alignment horizontal="center" vertical="center" wrapText="1"/>
    </xf>
    <xf numFmtId="0" fontId="26" fillId="13" borderId="32" xfId="0" applyFont="1" applyFill="1" applyBorder="1" applyAlignment="1">
      <alignment horizontal="center" vertical="center" wrapText="1"/>
    </xf>
    <xf numFmtId="0" fontId="26" fillId="16" borderId="33" xfId="0" applyFont="1" applyFill="1" applyBorder="1" applyAlignment="1">
      <alignment horizontal="center" vertical="center" wrapText="1"/>
    </xf>
    <xf numFmtId="0" fontId="26" fillId="6" borderId="34" xfId="0" applyFont="1" applyFill="1" applyBorder="1" applyAlignment="1">
      <alignment horizontal="center" vertical="center" wrapText="1"/>
    </xf>
    <xf numFmtId="0" fontId="26" fillId="6" borderId="35" xfId="0" applyFont="1" applyFill="1" applyBorder="1" applyAlignment="1">
      <alignment horizontal="center" vertical="center" wrapText="1"/>
    </xf>
    <xf numFmtId="0" fontId="26" fillId="13" borderId="35"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3" borderId="34" xfId="0" applyFont="1" applyFill="1" applyBorder="1" applyAlignment="1">
      <alignment horizontal="center" vertical="center" wrapText="1"/>
    </xf>
    <xf numFmtId="0" fontId="26" fillId="14"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13" borderId="35" xfId="0" applyFont="1" applyFill="1" applyBorder="1" applyAlignment="1">
      <alignment horizontal="center" vertical="center" wrapText="1"/>
    </xf>
    <xf numFmtId="0" fontId="7" fillId="16" borderId="36" xfId="0" applyFont="1" applyFill="1" applyBorder="1" applyAlignment="1">
      <alignment horizontal="center" vertical="center" wrapText="1"/>
    </xf>
    <xf numFmtId="0" fontId="26" fillId="14" borderId="37" xfId="0" applyFont="1" applyFill="1" applyBorder="1" applyAlignment="1">
      <alignment horizontal="center" vertical="center" wrapText="1"/>
    </xf>
    <xf numFmtId="0" fontId="26" fillId="14" borderId="38"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13" borderId="38" xfId="0" applyFont="1" applyFill="1" applyBorder="1" applyAlignment="1">
      <alignment horizontal="center" vertical="center" wrapText="1"/>
    </xf>
    <xf numFmtId="0" fontId="26" fillId="16" borderId="39"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6" borderId="39" xfId="0" applyFont="1" applyFill="1" applyBorder="1" applyAlignment="1">
      <alignment horizontal="center" vertical="center" wrapText="1"/>
    </xf>
    <xf numFmtId="9" fontId="2" fillId="17" borderId="23" xfId="0" applyNumberFormat="1" applyFont="1" applyFill="1" applyBorder="1" applyAlignment="1">
      <alignment horizontal="center" vertical="center" wrapText="1"/>
    </xf>
    <xf numFmtId="0" fontId="10" fillId="0" borderId="1" xfId="0" applyFont="1" applyBorder="1" applyAlignment="1">
      <alignment vertical="center" wrapText="1"/>
    </xf>
    <xf numFmtId="9" fontId="10" fillId="0" borderId="1" xfId="1" applyFont="1" applyFill="1" applyBorder="1" applyAlignment="1" applyProtection="1">
      <alignment vertical="center" wrapText="1"/>
      <protection locked="0"/>
    </xf>
    <xf numFmtId="0" fontId="10" fillId="0" borderId="1" xfId="0" applyFont="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9" fontId="7" fillId="0" borderId="1" xfId="0" applyNumberFormat="1"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7" fillId="2" borderId="1" xfId="0"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pplyProtection="1">
      <alignment horizontal="justify" vertical="center" wrapText="1"/>
      <protection locked="0"/>
    </xf>
    <xf numFmtId="0" fontId="10" fillId="11" borderId="1" xfId="0" applyFont="1" applyFill="1" applyBorder="1" applyAlignment="1">
      <alignment horizontal="justify" vertical="center" wrapText="1"/>
    </xf>
    <xf numFmtId="0" fontId="5" fillId="2" borderId="1" xfId="0" applyFont="1" applyFill="1" applyBorder="1" applyAlignment="1">
      <alignment horizontal="center" vertical="center"/>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9" fontId="11" fillId="2"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xf>
    <xf numFmtId="0" fontId="10" fillId="0" borderId="1" xfId="0" applyFont="1" applyBorder="1" applyAlignment="1">
      <alignment horizontal="left" vertical="center"/>
    </xf>
    <xf numFmtId="0" fontId="5" fillId="0" borderId="1" xfId="0" applyFont="1" applyBorder="1" applyAlignment="1">
      <alignment vertical="center"/>
    </xf>
    <xf numFmtId="0" fontId="2" fillId="0" borderId="1" xfId="0" applyFont="1" applyBorder="1" applyAlignment="1">
      <alignment horizontal="center" vertical="center"/>
    </xf>
    <xf numFmtId="0" fontId="10" fillId="0" borderId="1" xfId="0" applyFont="1" applyBorder="1" applyAlignment="1" applyProtection="1">
      <alignment vertical="center"/>
      <protection locked="0"/>
    </xf>
    <xf numFmtId="0" fontId="21" fillId="0" borderId="1" xfId="0" applyFont="1" applyBorder="1" applyAlignment="1" applyProtection="1">
      <alignment vertical="center" wrapText="1"/>
      <protection locked="0"/>
    </xf>
    <xf numFmtId="0" fontId="7" fillId="0" borderId="1" xfId="0" applyFont="1" applyBorder="1" applyAlignment="1">
      <alignment horizontal="center" vertical="center"/>
    </xf>
    <xf numFmtId="0" fontId="23" fillId="2" borderId="1" xfId="0" applyFont="1" applyFill="1" applyBorder="1" applyAlignment="1">
      <alignment horizontal="justify" vertical="center" wrapText="1"/>
    </xf>
    <xf numFmtId="0" fontId="5" fillId="0" borderId="1" xfId="0" applyFont="1" applyBorder="1" applyAlignment="1" applyProtection="1">
      <alignment vertical="center" wrapText="1"/>
      <protection locked="0"/>
    </xf>
    <xf numFmtId="9" fontId="10" fillId="0" borderId="1" xfId="0" applyNumberFormat="1" applyFont="1" applyBorder="1" applyAlignment="1">
      <alignment horizontal="center" vertical="center"/>
    </xf>
    <xf numFmtId="0" fontId="25" fillId="2" borderId="9" xfId="0" applyFont="1" applyFill="1" applyBorder="1" applyAlignment="1">
      <alignment horizontal="center" vertical="center" wrapText="1"/>
    </xf>
    <xf numFmtId="14" fontId="25" fillId="2" borderId="9" xfId="0"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0" fontId="5" fillId="0" borderId="1" xfId="0" applyFont="1" applyBorder="1" applyAlignment="1">
      <alignment horizontal="justify" vertical="center"/>
    </xf>
    <xf numFmtId="0" fontId="10" fillId="19" borderId="9" xfId="0" applyFont="1" applyFill="1" applyBorder="1" applyAlignment="1">
      <alignment horizontal="center" vertical="center" wrapText="1"/>
    </xf>
    <xf numFmtId="0" fontId="10" fillId="0" borderId="9"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14" fontId="10" fillId="0" borderId="1" xfId="0" applyNumberFormat="1" applyFont="1" applyBorder="1" applyAlignment="1">
      <alignment horizontal="justify" vertical="center" wrapText="1"/>
    </xf>
    <xf numFmtId="0" fontId="2" fillId="0" borderId="42"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horizontal="justify" vertical="center" wrapText="1"/>
    </xf>
    <xf numFmtId="14" fontId="32" fillId="0" borderId="1" xfId="0" applyNumberFormat="1" applyFont="1" applyBorder="1" applyAlignment="1">
      <alignment horizontal="justify" vertical="center" wrapText="1"/>
    </xf>
    <xf numFmtId="0" fontId="10" fillId="2" borderId="1" xfId="0" applyFont="1" applyFill="1" applyBorder="1" applyAlignment="1">
      <alignment horizontal="left" vertical="center" wrapText="1"/>
    </xf>
    <xf numFmtId="0" fontId="33" fillId="2" borderId="0" xfId="3" applyFill="1" applyAlignment="1">
      <alignment vertical="center"/>
    </xf>
    <xf numFmtId="0" fontId="10" fillId="2" borderId="1" xfId="0" applyFont="1" applyFill="1" applyBorder="1" applyAlignment="1">
      <alignment vertical="center" wrapText="1"/>
    </xf>
    <xf numFmtId="0" fontId="36" fillId="0" borderId="0" xfId="0" applyFont="1" applyAlignment="1">
      <alignment horizontal="center" vertical="center"/>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34" fillId="2" borderId="1" xfId="0" applyFont="1" applyFill="1" applyBorder="1" applyAlignment="1">
      <alignment horizontal="left" vertical="center" wrapText="1"/>
    </xf>
    <xf numFmtId="0" fontId="33" fillId="2" borderId="1" xfId="3" applyFill="1" applyBorder="1" applyAlignment="1">
      <alignment horizontal="left" vertical="center" wrapText="1"/>
    </xf>
    <xf numFmtId="0" fontId="25" fillId="0" borderId="4" xfId="0" applyFont="1" applyBorder="1" applyAlignment="1">
      <alignment horizontal="justify" vertical="center" wrapText="1"/>
    </xf>
    <xf numFmtId="0" fontId="25" fillId="0" borderId="1" xfId="0" applyFont="1" applyBorder="1" applyAlignment="1">
      <alignment horizontal="justify" vertical="center" wrapText="1"/>
    </xf>
    <xf numFmtId="0" fontId="10" fillId="0" borderId="9"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2" borderId="9" xfId="0" applyFont="1" applyFill="1" applyBorder="1" applyAlignment="1">
      <alignment horizontal="center"/>
    </xf>
    <xf numFmtId="0" fontId="2" fillId="2" borderId="42" xfId="0" applyFont="1" applyFill="1" applyBorder="1" applyAlignment="1">
      <alignment horizontal="center"/>
    </xf>
    <xf numFmtId="0" fontId="2" fillId="2" borderId="10" xfId="0" applyFont="1" applyFill="1" applyBorder="1" applyAlignment="1">
      <alignment horizontal="center"/>
    </xf>
    <xf numFmtId="0" fontId="2" fillId="2" borderId="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0" xfId="0"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42"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2" fillId="0" borderId="42" xfId="0" applyFont="1" applyBorder="1" applyAlignment="1">
      <alignment horizontal="center"/>
    </xf>
    <xf numFmtId="0" fontId="2" fillId="0" borderId="42" xfId="0" applyFont="1" applyBorder="1" applyAlignment="1">
      <alignment horizontal="center" vertical="center" wrapText="1"/>
    </xf>
    <xf numFmtId="0" fontId="2" fillId="0" borderId="9" xfId="0" applyFont="1" applyBorder="1" applyAlignment="1">
      <alignment horizontal="center" vertical="center"/>
    </xf>
    <xf numFmtId="0" fontId="2" fillId="0" borderId="42" xfId="0" applyFont="1" applyBorder="1" applyAlignment="1">
      <alignment horizontal="center" vertical="center"/>
    </xf>
    <xf numFmtId="0" fontId="2" fillId="0" borderId="10" xfId="0" applyFont="1" applyBorder="1" applyAlignment="1">
      <alignment horizontal="center" vertical="center"/>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2" fillId="0" borderId="45"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9" fontId="32" fillId="0" borderId="1" xfId="0" applyNumberFormat="1"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9"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10" xfId="0" applyFont="1" applyBorder="1" applyAlignment="1">
      <alignment horizontal="justify" vertical="center" wrapText="1"/>
    </xf>
    <xf numFmtId="14" fontId="2" fillId="0" borderId="9" xfId="0" applyNumberFormat="1" applyFont="1" applyBorder="1" applyAlignment="1">
      <alignment horizontal="center" vertical="center"/>
    </xf>
    <xf numFmtId="0" fontId="2" fillId="0" borderId="9" xfId="0" applyFont="1" applyBorder="1" applyAlignment="1">
      <alignment horizontal="justify" vertical="top" wrapText="1"/>
    </xf>
    <xf numFmtId="0" fontId="2" fillId="0" borderId="42" xfId="0" applyFont="1" applyBorder="1" applyAlignment="1">
      <alignment horizontal="justify" vertical="top" wrapText="1"/>
    </xf>
    <xf numFmtId="0" fontId="2" fillId="0" borderId="10" xfId="0" applyFont="1" applyBorder="1" applyAlignment="1">
      <alignment horizontal="justify" vertical="top" wrapText="1"/>
    </xf>
    <xf numFmtId="0" fontId="2" fillId="0" borderId="9" xfId="0" applyFont="1" applyBorder="1" applyAlignment="1">
      <alignment horizontal="left" vertical="center" wrapText="1"/>
    </xf>
    <xf numFmtId="0" fontId="2" fillId="0" borderId="42" xfId="0" applyFont="1" applyBorder="1" applyAlignment="1">
      <alignment horizontal="left" vertical="center" wrapText="1"/>
    </xf>
    <xf numFmtId="0" fontId="2" fillId="0" borderId="10" xfId="0" applyFont="1" applyBorder="1" applyAlignment="1">
      <alignment horizontal="left" vertical="center" wrapText="1"/>
    </xf>
    <xf numFmtId="0" fontId="32" fillId="0" borderId="9" xfId="0" applyFont="1" applyBorder="1" applyAlignment="1">
      <alignment horizontal="center" vertical="center"/>
    </xf>
    <xf numFmtId="0" fontId="32" fillId="0" borderId="42" xfId="0" applyFont="1" applyBorder="1" applyAlignment="1">
      <alignment horizontal="center" vertical="center"/>
    </xf>
    <xf numFmtId="0" fontId="32" fillId="0" borderId="10" xfId="0" applyFont="1" applyBorder="1" applyAlignment="1">
      <alignment horizontal="center" vertical="center"/>
    </xf>
    <xf numFmtId="0" fontId="8" fillId="19" borderId="43" xfId="0" applyFont="1" applyFill="1" applyBorder="1" applyAlignment="1">
      <alignment horizontal="center" vertical="center" wrapText="1"/>
    </xf>
    <xf numFmtId="0" fontId="10" fillId="19" borderId="1" xfId="0" applyFont="1" applyFill="1" applyBorder="1" applyAlignment="1">
      <alignment horizontal="center" vertical="center" wrapText="1"/>
    </xf>
    <xf numFmtId="164" fontId="10" fillId="19" borderId="43" xfId="0" applyNumberFormat="1" applyFont="1" applyFill="1" applyBorder="1" applyAlignment="1">
      <alignment horizontal="center" vertical="center" wrapText="1"/>
    </xf>
    <xf numFmtId="164" fontId="10" fillId="19" borderId="44" xfId="0" applyNumberFormat="1" applyFont="1" applyFill="1" applyBorder="1" applyAlignment="1">
      <alignment horizontal="center" vertical="center" wrapText="1"/>
    </xf>
    <xf numFmtId="0" fontId="10" fillId="19" borderId="9" xfId="0" applyFont="1" applyFill="1" applyBorder="1" applyAlignment="1">
      <alignment horizontal="center" vertical="center" wrapText="1"/>
    </xf>
    <xf numFmtId="0" fontId="32" fillId="0" borderId="1" xfId="0" applyFont="1" applyBorder="1" applyAlignment="1">
      <alignment horizontal="justify" vertical="center" wrapText="1"/>
    </xf>
    <xf numFmtId="0" fontId="2" fillId="0" borderId="10" xfId="0" applyFont="1" applyBorder="1" applyAlignment="1">
      <alignment horizontal="justify" vertical="center"/>
    </xf>
    <xf numFmtId="0" fontId="2" fillId="0" borderId="42" xfId="0" applyFont="1" applyBorder="1" applyAlignment="1">
      <alignment horizontal="justify" vertical="center"/>
    </xf>
    <xf numFmtId="0" fontId="32" fillId="0" borderId="10" xfId="0" applyFont="1" applyBorder="1" applyAlignment="1">
      <alignment horizontal="justify" vertical="center" wrapText="1"/>
    </xf>
    <xf numFmtId="0" fontId="32" fillId="0" borderId="9" xfId="0" applyFont="1" applyBorder="1" applyAlignment="1" applyProtection="1">
      <alignment horizontal="justify" vertical="center" wrapText="1"/>
      <protection locked="0"/>
    </xf>
    <xf numFmtId="0" fontId="32" fillId="0" borderId="10" xfId="0" applyFont="1" applyBorder="1" applyAlignment="1" applyProtection="1">
      <alignment horizontal="justify" vertical="center" wrapText="1"/>
      <protection locked="0"/>
    </xf>
    <xf numFmtId="0" fontId="32" fillId="0" borderId="42" xfId="0" applyFont="1" applyBorder="1" applyAlignment="1" applyProtection="1">
      <alignment horizontal="justify" vertical="center" wrapText="1"/>
      <protection locked="0"/>
    </xf>
    <xf numFmtId="0" fontId="7" fillId="18"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pplyProtection="1">
      <alignment horizontal="left" vertical="center" wrapText="1"/>
      <protection locked="0"/>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10"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8" fillId="0" borderId="0" xfId="0" applyFont="1" applyAlignment="1">
      <alignment horizontal="center" vertical="center" wrapText="1"/>
    </xf>
    <xf numFmtId="0" fontId="9" fillId="0" borderId="0" xfId="0" applyFont="1" applyAlignment="1" applyProtection="1">
      <alignment horizontal="right" vertical="center"/>
      <protection locked="0"/>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left" vertical="center"/>
    </xf>
    <xf numFmtId="0" fontId="7" fillId="0" borderId="0" xfId="0" applyFont="1" applyAlignment="1">
      <alignment horizontal="right"/>
    </xf>
    <xf numFmtId="0" fontId="7" fillId="0" borderId="7" xfId="0" applyFont="1" applyBorder="1" applyAlignment="1">
      <alignment horizontal="left" vertical="center" wrapText="1"/>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9" fontId="14" fillId="4" borderId="1" xfId="1" applyFont="1" applyFill="1" applyBorder="1" applyAlignment="1">
      <alignment horizontal="center" vertical="center" wrapText="1"/>
    </xf>
    <xf numFmtId="0" fontId="15" fillId="9"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9" fontId="17"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9" fontId="11" fillId="0" borderId="1" xfId="0" applyNumberFormat="1"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9" fontId="10" fillId="0" borderId="1" xfId="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protection locked="0"/>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21" fillId="0" borderId="1" xfId="0" applyFont="1" applyBorder="1" applyAlignment="1" applyProtection="1">
      <alignment horizontal="justify" vertical="center" wrapText="1"/>
      <protection locked="0"/>
    </xf>
    <xf numFmtId="9" fontId="7"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11"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2" borderId="1" xfId="0" applyFont="1" applyFill="1" applyBorder="1" applyAlignment="1">
      <alignment horizontal="justify" vertical="center" wrapText="1"/>
    </xf>
    <xf numFmtId="0" fontId="22" fillId="0" borderId="1" xfId="0" applyFont="1" applyBorder="1" applyAlignment="1">
      <alignment horizontal="center" vertical="center"/>
    </xf>
    <xf numFmtId="14" fontId="10" fillId="0" borderId="1" xfId="0" applyNumberFormat="1" applyFont="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30" fillId="0" borderId="2" xfId="0" applyFont="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21" fillId="0" borderId="1" xfId="0" applyFont="1" applyBorder="1" applyAlignment="1" applyProtection="1">
      <alignment horizontal="left" vertical="center" wrapText="1"/>
      <protection locked="0"/>
    </xf>
    <xf numFmtId="0" fontId="10" fillId="0" borderId="0" xfId="0" applyFont="1" applyAlignment="1">
      <alignment horizontal="center" vertical="center" wrapText="1"/>
    </xf>
    <xf numFmtId="0" fontId="10" fillId="0" borderId="2" xfId="0" applyFont="1" applyBorder="1" applyAlignment="1" applyProtection="1">
      <alignment horizontal="center" vertical="center" wrapText="1"/>
      <protection locked="0"/>
    </xf>
    <xf numFmtId="14" fontId="10" fillId="0" borderId="2" xfId="0" applyNumberFormat="1" applyFont="1" applyBorder="1" applyAlignment="1">
      <alignment horizontal="center" vertical="center" wrapText="1"/>
    </xf>
    <xf numFmtId="0" fontId="25" fillId="0" borderId="1" xfId="0" applyFont="1" applyBorder="1" applyAlignment="1">
      <alignment horizontal="left" vertical="center" wrapText="1"/>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4" fillId="17" borderId="30"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40"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4" fillId="0" borderId="0" xfId="0" applyFont="1" applyAlignment="1">
      <alignment horizontal="center"/>
    </xf>
    <xf numFmtId="0" fontId="4" fillId="17" borderId="12"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4" fillId="17" borderId="25"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18"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4" fillId="17" borderId="0" xfId="0" applyFont="1" applyFill="1" applyAlignment="1">
      <alignment horizontal="center" vertical="center" wrapText="1"/>
    </xf>
    <xf numFmtId="0" fontId="4" fillId="17" borderId="29" xfId="0" applyFont="1" applyFill="1" applyBorder="1" applyAlignment="1">
      <alignment horizontal="center" vertical="center" wrapText="1"/>
    </xf>
  </cellXfs>
  <cellStyles count="4">
    <cellStyle name="Hipervínculo" xfId="3" builtinId="8"/>
    <cellStyle name="Normal" xfId="0" builtinId="0"/>
    <cellStyle name="Normal 2" xfId="2" xr:uid="{00000000-0005-0000-0000-000002000000}"/>
    <cellStyle name="Porcentaje" xfId="1" builtinId="5"/>
  </cellStyles>
  <dxfs count="645">
    <dxf>
      <fill>
        <patternFill>
          <bgColor rgb="FF00B050"/>
        </patternFill>
      </fill>
    </dxf>
    <dxf>
      <fill>
        <patternFill>
          <bgColor rgb="FF92D050"/>
        </patternFill>
      </fill>
    </dxf>
    <dxf>
      <fill>
        <patternFill>
          <bgColor rgb="FFFFFFCC"/>
        </patternFill>
      </fill>
    </dxf>
    <dxf>
      <fill>
        <patternFill>
          <bgColor rgb="FF92D05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C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99"/>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ill>
        <patternFill>
          <bgColor rgb="FFFFC000"/>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FFCC"/>
        </patternFill>
      </fill>
    </dxf>
    <dxf>
      <fill>
        <patternFill>
          <bgColor rgb="FF00B050"/>
        </patternFill>
      </fill>
    </dxf>
    <dxf>
      <fill>
        <patternFill>
          <bgColor rgb="FF92D050"/>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FF0000"/>
        </patternFill>
      </fill>
    </dxf>
    <dxf>
      <fill>
        <patternFill>
          <bgColor rgb="FFFFC000"/>
        </patternFill>
      </fill>
    </dxf>
    <dxf>
      <fill>
        <patternFill>
          <bgColor theme="1"/>
        </patternFill>
      </fill>
    </dxf>
    <dxf>
      <font>
        <color rgb="FF9C0006"/>
      </font>
      <fill>
        <patternFill>
          <bgColor rgb="FFFFC7CE"/>
        </patternFill>
      </fill>
    </dxf>
    <dxf>
      <font>
        <color theme="1"/>
      </font>
      <fill>
        <patternFill>
          <bgColor rgb="FFFFC000"/>
        </patternFill>
      </fill>
    </dxf>
    <dxf>
      <fill>
        <patternFill>
          <bgColor rgb="FFFFFFCC"/>
        </patternFill>
      </fill>
    </dxf>
    <dxf>
      <fill>
        <patternFill>
          <bgColor rgb="FF92D050"/>
        </patternFill>
      </fill>
    </dxf>
    <dxf>
      <font>
        <color rgb="FF9C0006"/>
      </font>
      <fill>
        <patternFill>
          <bgColor rgb="FFFFC7CE"/>
        </patternFill>
      </fill>
    </dxf>
    <dxf>
      <fill>
        <patternFill>
          <bgColor rgb="FFFFFFCC"/>
        </patternFill>
      </fill>
    </dxf>
    <dxf>
      <fill>
        <patternFill>
          <bgColor rgb="FF00B050"/>
        </patternFill>
      </fill>
    </dxf>
    <dxf>
      <font>
        <color theme="1"/>
      </font>
      <fill>
        <patternFill>
          <bgColor rgb="FFFFFF99"/>
        </patternFill>
      </fill>
    </dxf>
    <dxf>
      <fill>
        <patternFill>
          <bgColor rgb="FF92D05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92D05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ill>
        <patternFill>
          <bgColor rgb="FFFFFF99"/>
        </patternFill>
      </fill>
    </dxf>
    <dxf>
      <font>
        <color auto="1"/>
      </font>
      <fill>
        <patternFill>
          <bgColor rgb="FFFF0000"/>
        </patternFill>
      </fill>
    </dxf>
    <dxf>
      <fill>
        <patternFill>
          <bgColor rgb="FFFF0000"/>
        </patternFill>
      </fill>
    </dxf>
    <dxf>
      <fill>
        <patternFill>
          <bgColor rgb="FFFFFFCC"/>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00B050"/>
        </patternFill>
      </fill>
    </dxf>
    <dxf>
      <fill>
        <patternFill>
          <bgColor rgb="FF92D05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CC"/>
        </patternFill>
      </fill>
    </dxf>
    <dxf>
      <font>
        <color auto="1"/>
      </font>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92D050"/>
        </patternFill>
      </fill>
    </dxf>
    <dxf>
      <fill>
        <patternFill>
          <bgColor rgb="FFFFFFCC"/>
        </patternFill>
      </fill>
    </dxf>
    <dxf>
      <fill>
        <patternFill>
          <bgColor rgb="FFFFFF99"/>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00B050"/>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92D050"/>
        </patternFill>
      </fill>
    </dxf>
    <dxf>
      <fill>
        <patternFill>
          <bgColor rgb="FFFF0000"/>
        </patternFill>
      </fill>
    </dxf>
    <dxf>
      <fill>
        <patternFill>
          <bgColor rgb="FFFF0000"/>
        </patternFill>
      </fill>
    </dxf>
    <dxf>
      <font>
        <color rgb="FF9C0006"/>
      </font>
      <fill>
        <patternFill>
          <bgColor rgb="FFFFC7CE"/>
        </patternFill>
      </fill>
    </dxf>
    <dxf>
      <fill>
        <patternFill>
          <bgColor theme="1"/>
        </patternFill>
      </fill>
    </dxf>
    <dxf>
      <fill>
        <patternFill>
          <bgColor rgb="FF00B050"/>
        </patternFill>
      </fill>
    </dxf>
    <dxf>
      <fill>
        <patternFill>
          <bgColor rgb="FF92D050"/>
        </patternFill>
      </fill>
    </dxf>
    <dxf>
      <fill>
        <patternFill>
          <bgColor rgb="FFFFFFCC"/>
        </patternFill>
      </fill>
    </dxf>
    <dxf>
      <fill>
        <patternFill>
          <bgColor rgb="FFFFFFCC"/>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99"/>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0000"/>
        </patternFill>
      </fill>
    </dxf>
    <dxf>
      <font>
        <color auto="1"/>
      </font>
      <fill>
        <patternFill>
          <bgColor rgb="FFFF0000"/>
        </patternFill>
      </fill>
    </dxf>
    <dxf>
      <fill>
        <patternFill>
          <bgColor rgb="FFFFFF99"/>
        </patternFill>
      </fill>
    </dxf>
    <dxf>
      <font>
        <color rgb="FF9C0006"/>
      </font>
      <fill>
        <patternFill>
          <bgColor rgb="FFFFC7CE"/>
        </patternFill>
      </fill>
    </dxf>
    <dxf>
      <fill>
        <patternFill>
          <bgColor rgb="FFFFFFCC"/>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0000"/>
        </patternFill>
      </fill>
    </dxf>
    <dxf>
      <fill>
        <patternFill>
          <bgColor rgb="FFFFFF99"/>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99"/>
        </patternFill>
      </fill>
    </dxf>
    <dxf>
      <fill>
        <patternFill>
          <bgColor rgb="FFFF000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FF99"/>
        </patternFill>
      </fill>
    </dxf>
    <dxf>
      <fill>
        <patternFill>
          <bgColor rgb="FF00B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99"/>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ont>
        <color theme="1"/>
      </font>
      <fill>
        <patternFill>
          <bgColor rgb="FFFFC000"/>
        </patternFill>
      </fill>
    </dxf>
    <dxf>
      <fill>
        <patternFill>
          <bgColor rgb="FFFFFF99"/>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ont>
        <color auto="1"/>
      </font>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ont>
        <color auto="1"/>
      </font>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CC"/>
        </patternFill>
      </fill>
    </dxf>
    <dxf>
      <font>
        <color theme="1"/>
      </font>
      <fill>
        <patternFill>
          <bgColor rgb="FFFFFF99"/>
        </patternFill>
      </fill>
    </dxf>
    <dxf>
      <fill>
        <patternFill>
          <bgColor theme="1"/>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auto="1"/>
      </font>
      <fill>
        <patternFill>
          <bgColor rgb="FFFF0000"/>
        </patternFill>
      </fill>
    </dxf>
    <dxf>
      <fill>
        <patternFill>
          <bgColor rgb="FF00B050"/>
        </patternFill>
      </fill>
    </dxf>
    <dxf>
      <fill>
        <patternFill>
          <bgColor rgb="FFFFFFCC"/>
        </patternFill>
      </fill>
    </dxf>
    <dxf>
      <fill>
        <patternFill>
          <bgColor rgb="FFFF0000"/>
        </patternFill>
      </fill>
    </dxf>
    <dxf>
      <fill>
        <patternFill>
          <bgColor theme="1"/>
        </patternFill>
      </fill>
    </dxf>
    <dxf>
      <font>
        <color theme="1"/>
      </font>
      <fill>
        <patternFill>
          <bgColor rgb="FFFFFF99"/>
        </patternFill>
      </fill>
    </dxf>
    <dxf>
      <fill>
        <patternFill>
          <bgColor rgb="FF92D05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ont>
        <color auto="1"/>
      </font>
      <fill>
        <patternFill>
          <bgColor rgb="FFFF0000"/>
        </patternFill>
      </fill>
    </dxf>
    <dxf>
      <fill>
        <patternFill>
          <bgColor rgb="FFFF0000"/>
        </patternFill>
      </fill>
    </dxf>
    <dxf>
      <fill>
        <patternFill>
          <bgColor rgb="FFFFC000"/>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FFFF99"/>
        </patternFill>
      </fill>
    </dxf>
    <dxf>
      <fill>
        <patternFill>
          <bgColor rgb="FF92D050"/>
        </patternFill>
      </fill>
    </dxf>
    <dxf>
      <font>
        <color theme="1"/>
      </font>
      <fill>
        <patternFill>
          <bgColor rgb="FFFFFF99"/>
        </patternFill>
      </fill>
    </dxf>
    <dxf>
      <fill>
        <patternFill>
          <bgColor theme="1"/>
        </patternFill>
      </fill>
    </dxf>
    <dxf>
      <fill>
        <patternFill>
          <bgColor rgb="FFFFFFCC"/>
        </patternFill>
      </fill>
    </dxf>
    <dxf>
      <font>
        <color rgb="FF9C0006"/>
      </font>
      <fill>
        <patternFill>
          <bgColor rgb="FFFFC7CE"/>
        </patternFill>
      </fill>
    </dxf>
    <dxf>
      <fill>
        <patternFill>
          <bgColor rgb="FFFFFFCC"/>
        </patternFill>
      </fill>
    </dxf>
    <dxf>
      <fill>
        <patternFill>
          <bgColor rgb="FF92D050"/>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FFFFCC"/>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C000"/>
        </patternFill>
      </fill>
    </dxf>
    <dxf>
      <fill>
        <patternFill>
          <bgColor rgb="FFFFC000"/>
        </patternFill>
      </fill>
    </dxf>
    <dxf>
      <font>
        <color rgb="FF9C0006"/>
      </font>
      <fill>
        <patternFill>
          <bgColor rgb="FFFFC7CE"/>
        </patternFill>
      </fill>
    </dxf>
    <dxf>
      <font>
        <color auto="1"/>
      </font>
      <fill>
        <patternFill>
          <bgColor rgb="FFFF0000"/>
        </patternFill>
      </fill>
    </dxf>
    <dxf>
      <fill>
        <patternFill>
          <bgColor rgb="FFFFFF99"/>
        </patternFill>
      </fill>
    </dxf>
    <dxf>
      <font>
        <color theme="1"/>
      </font>
      <fill>
        <patternFill>
          <bgColor rgb="FFFFC000"/>
        </patternFill>
      </fill>
    </dxf>
    <dxf>
      <fill>
        <patternFill>
          <bgColor rgb="FFFFFF99"/>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FFFFCC"/>
        </patternFill>
      </fill>
    </dxf>
    <dxf>
      <fill>
        <patternFill>
          <bgColor rgb="FFFFC000"/>
        </patternFill>
      </fill>
    </dxf>
    <dxf>
      <fill>
        <patternFill>
          <bgColor rgb="FFFFC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ill>
        <patternFill>
          <bgColor theme="1"/>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ont>
        <color theme="1"/>
      </font>
      <fill>
        <patternFill>
          <bgColor rgb="FFFFC000"/>
        </patternFill>
      </fill>
    </dxf>
    <dxf>
      <fill>
        <patternFill>
          <bgColor rgb="FFFFC000"/>
        </patternFill>
      </fill>
    </dxf>
    <dxf>
      <fill>
        <patternFill>
          <bgColor rgb="FFFFFF99"/>
        </patternFill>
      </fill>
    </dxf>
    <dxf>
      <fill>
        <patternFill>
          <bgColor rgb="FFFF0000"/>
        </patternFill>
      </fill>
    </dxf>
    <dxf>
      <font>
        <color auto="1"/>
      </font>
      <fill>
        <patternFill>
          <bgColor rgb="FFFF0000"/>
        </patternFill>
      </fill>
    </dxf>
    <dxf>
      <font>
        <color theme="1"/>
      </font>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ill>
        <patternFill>
          <bgColor rgb="FFFFFF99"/>
        </patternFill>
      </fill>
    </dxf>
    <dxf>
      <font>
        <color theme="1"/>
      </font>
      <fill>
        <patternFill>
          <bgColor rgb="FFFFC000"/>
        </patternFill>
      </fill>
    </dxf>
    <dxf>
      <font>
        <color rgb="FF9C0006"/>
      </font>
      <fill>
        <patternFill>
          <bgColor rgb="FFFFC7CE"/>
        </patternFill>
      </fill>
    </dxf>
    <dxf>
      <fill>
        <patternFill>
          <bgColor rgb="FFFFC000"/>
        </patternFill>
      </fill>
    </dxf>
    <dxf>
      <fill>
        <patternFill>
          <bgColor rgb="FFFFFF99"/>
        </patternFill>
      </fill>
    </dxf>
    <dxf>
      <fill>
        <patternFill>
          <bgColor rgb="FF92D050"/>
        </patternFill>
      </fill>
    </dxf>
    <dxf>
      <font>
        <color theme="1"/>
      </font>
      <fill>
        <patternFill>
          <bgColor rgb="FFFFFF99"/>
        </patternFill>
      </fill>
    </dxf>
    <dxf>
      <fill>
        <patternFill>
          <bgColor rgb="FFFF0000"/>
        </patternFill>
      </fill>
    </dxf>
    <dxf>
      <font>
        <color auto="1"/>
      </font>
      <fill>
        <patternFill>
          <bgColor rgb="FFFF0000"/>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92D050"/>
        </patternFill>
      </fill>
    </dxf>
    <dxf>
      <fill>
        <patternFill>
          <bgColor rgb="FFFFC000"/>
        </patternFill>
      </fill>
    </dxf>
    <dxf>
      <fill>
        <patternFill>
          <bgColor rgb="FFFFFF99"/>
        </patternFill>
      </fill>
    </dxf>
    <dxf>
      <fill>
        <patternFill>
          <bgColor rgb="FFFFFFCC"/>
        </patternFill>
      </fill>
    </dxf>
    <dxf>
      <font>
        <color rgb="FF9C0006"/>
      </font>
      <fill>
        <patternFill>
          <bgColor rgb="FFFFC7CE"/>
        </patternFill>
      </fill>
    </dxf>
    <dxf>
      <fill>
        <patternFill>
          <bgColor rgb="FFFFFFCC"/>
        </patternFill>
      </fill>
    </dxf>
    <dxf>
      <fill>
        <patternFill>
          <bgColor theme="1"/>
        </patternFill>
      </fill>
    </dxf>
    <dxf>
      <font>
        <color theme="1"/>
      </font>
      <fill>
        <patternFill>
          <bgColor rgb="FFFFFF99"/>
        </patternFill>
      </fill>
    </dxf>
    <dxf>
      <fill>
        <patternFill>
          <bgColor rgb="FF92D050"/>
        </patternFill>
      </fill>
    </dxf>
    <dxf>
      <font>
        <color rgb="FF9C0006"/>
      </font>
      <fill>
        <patternFill>
          <bgColor rgb="FFFFC7CE"/>
        </patternFill>
      </fill>
    </dxf>
    <dxf>
      <font>
        <color theme="1"/>
      </font>
      <fill>
        <patternFill>
          <bgColor rgb="FFFFC000"/>
        </patternFill>
      </fill>
    </dxf>
    <dxf>
      <fill>
        <patternFill>
          <bgColor rgb="FFFFFF99"/>
        </patternFill>
      </fill>
    </dxf>
    <dxf>
      <fill>
        <patternFill>
          <bgColor rgb="FFFFC000"/>
        </patternFill>
      </fill>
    </dxf>
    <dxf>
      <fill>
        <patternFill>
          <bgColor rgb="FFFF0000"/>
        </patternFill>
      </fill>
    </dxf>
    <dxf>
      <font>
        <color auto="1"/>
      </font>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99"/>
        </patternFill>
      </fill>
    </dxf>
    <dxf>
      <font>
        <color rgb="FF9C0006"/>
      </font>
      <fill>
        <patternFill>
          <bgColor rgb="FFFFC7CE"/>
        </patternFill>
      </fill>
    </dxf>
    <dxf>
      <fill>
        <patternFill>
          <bgColor rgb="FF92D050"/>
        </patternFill>
      </fill>
    </dxf>
    <dxf>
      <fill>
        <patternFill>
          <bgColor rgb="FF00B05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99"/>
        </patternFill>
      </fill>
    </dxf>
    <dxf>
      <font>
        <color rgb="FF9C0006"/>
      </font>
      <fill>
        <patternFill>
          <bgColor rgb="FFFFC7CE"/>
        </patternFill>
      </fill>
    </dxf>
    <dxf>
      <fill>
        <patternFill>
          <bgColor rgb="FFFF0000"/>
        </patternFill>
      </fill>
    </dxf>
    <dxf>
      <fill>
        <patternFill>
          <bgColor rgb="FFFF0000"/>
        </patternFill>
      </fill>
    </dxf>
    <dxf>
      <fill>
        <patternFill>
          <bgColor rgb="FFFFC000"/>
        </patternFill>
      </fill>
    </dxf>
    <dxf>
      <fill>
        <patternFill>
          <bgColor rgb="FFFFFF99"/>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FFFF99"/>
        </patternFill>
      </fill>
    </dxf>
    <dxf>
      <fill>
        <patternFill>
          <bgColor rgb="FF00B05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C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ont>
        <color rgb="FF9C0006"/>
      </font>
      <fill>
        <patternFill>
          <bgColor rgb="FFFFC7CE"/>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000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0000"/>
        </patternFill>
      </fill>
    </dxf>
    <dxf>
      <fill>
        <patternFill>
          <bgColor rgb="FFFFC000"/>
        </patternFill>
      </fill>
    </dxf>
    <dxf>
      <fill>
        <patternFill>
          <bgColor rgb="FFFFFF99"/>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99"/>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99"/>
        </patternFill>
      </fill>
    </dxf>
    <dxf>
      <fill>
        <patternFill>
          <bgColor rgb="FF00B05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92D050"/>
        </patternFill>
      </fill>
    </dxf>
    <dxf>
      <fill>
        <patternFill>
          <bgColor rgb="FF92D050"/>
        </patternFill>
      </fill>
    </dxf>
    <dxf>
      <fill>
        <patternFill>
          <bgColor rgb="FFFFFF99"/>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0</xdr:row>
      <xdr:rowOff>158750</xdr:rowOff>
    </xdr:from>
    <xdr:to>
      <xdr:col>3</xdr:col>
      <xdr:colOff>825501</xdr:colOff>
      <xdr:row>0</xdr:row>
      <xdr:rowOff>841374</xdr:rowOff>
    </xdr:to>
    <xdr:pic>
      <xdr:nvPicPr>
        <xdr:cNvPr id="2" name="Imagen 2">
          <a:extLst>
            <a:ext uri="{FF2B5EF4-FFF2-40B4-BE49-F238E27FC236}">
              <a16:creationId xmlns:a16="http://schemas.microsoft.com/office/drawing/2014/main" id="{709B5BEF-9FFC-4B11-94E6-98D9DBF347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6" y="158750"/>
          <a:ext cx="3460750" cy="682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mincitco-my.sharepoint.com/:f:/g/personal/mrchacon_mincit_gov_co/Eh8ZwAfoJxVLoDpcgcZpkzYB1jKH5DAIS7s6-hpusjcwZw?e=gNEihv" TargetMode="External"/><Relationship Id="rId1" Type="http://schemas.openxmlformats.org/officeDocument/2006/relationships/hyperlink" Target="https://mincitco-my.sharepoint.com/:f:/g/personal/mrchacon_mincit_gov_co/Eu6DyU0UefVHoqVccoTYNjYB1IS3sFtujb3_p0VTZlHR0w?e=EpdduA"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U96"/>
  <sheetViews>
    <sheetView showGridLines="0" tabSelected="1" showRuler="0" showWhiteSpace="0" topLeftCell="A88" zoomScale="30" zoomScaleNormal="30" zoomScaleSheetLayoutView="110" workbookViewId="0">
      <selection activeCell="L96" sqref="L96"/>
    </sheetView>
  </sheetViews>
  <sheetFormatPr baseColWidth="10" defaultColWidth="11.453125" defaultRowHeight="14" x14ac:dyDescent="0.3"/>
  <cols>
    <col min="1" max="1" width="6.54296875" style="2" customWidth="1"/>
    <col min="2" max="2" width="8.08984375" style="2" customWidth="1"/>
    <col min="3" max="3" width="31.7265625" style="2" customWidth="1"/>
    <col min="4" max="4" width="24.54296875" style="2" customWidth="1"/>
    <col min="5" max="5" width="26.36328125" style="2" customWidth="1"/>
    <col min="6" max="6" width="15.453125" style="1" customWidth="1"/>
    <col min="7" max="7" width="61" style="2" customWidth="1"/>
    <col min="8" max="8" width="6.7265625" style="2" bestFit="1" customWidth="1"/>
    <col min="9" max="9" width="55.7265625" style="2" customWidth="1"/>
    <col min="10" max="10" width="28.54296875" style="1" customWidth="1"/>
    <col min="11" max="11" width="47.1796875" style="2" customWidth="1"/>
    <col min="12" max="12" width="35.36328125" style="1" customWidth="1"/>
    <col min="13" max="13" width="18.81640625" style="3" customWidth="1"/>
    <col min="14" max="14" width="13.7265625" style="1" customWidth="1"/>
    <col min="15" max="15" width="15.1796875" style="58" customWidth="1"/>
    <col min="16" max="16" width="42.26953125" style="2" customWidth="1"/>
    <col min="17" max="17" width="18.36328125" style="1" customWidth="1"/>
    <col min="18" max="18" width="68.1796875" style="2" customWidth="1"/>
    <col min="19" max="19" width="19.1796875" style="2" customWidth="1"/>
    <col min="20" max="20" width="33.453125" style="2" customWidth="1"/>
    <col min="21" max="21" width="26" style="2" customWidth="1"/>
    <col min="22" max="22" width="8.54296875" style="2" customWidth="1"/>
    <col min="23" max="23" width="5.1796875" style="3" customWidth="1"/>
    <col min="24" max="24" width="10.81640625" style="2" customWidth="1"/>
    <col min="25" max="25" width="5.1796875" style="3" customWidth="1"/>
    <col min="26" max="26" width="17" style="2" customWidth="1"/>
    <col min="27" max="27" width="68.7265625" style="2" customWidth="1"/>
    <col min="28" max="28" width="15.81640625" style="1" customWidth="1"/>
    <col min="29" max="29" width="59.81640625" style="2" customWidth="1"/>
    <col min="30" max="30" width="18.81640625" style="2" customWidth="1"/>
    <col min="31" max="31" width="19.36328125" style="1" customWidth="1"/>
    <col min="32" max="32" width="18.81640625" style="2" customWidth="1"/>
    <col min="33" max="33" width="15.54296875" style="2" customWidth="1"/>
    <col min="34" max="34" width="16.1796875" style="2" customWidth="1"/>
    <col min="35" max="35" width="17" style="2" customWidth="1"/>
    <col min="36" max="36" width="27.81640625" style="2" customWidth="1"/>
    <col min="37" max="37" width="17.81640625" style="1" customWidth="1"/>
    <col min="38" max="40" width="37.54296875" style="2" customWidth="1"/>
    <col min="41" max="42" width="8.36328125" style="2" customWidth="1"/>
    <col min="43" max="43" width="43.08984375" style="2" customWidth="1"/>
    <col min="44" max="45" width="8.36328125" style="2" customWidth="1"/>
    <col min="46" max="46" width="37.54296875" style="2" customWidth="1"/>
    <col min="47" max="48" width="8.36328125" style="2" customWidth="1"/>
    <col min="49" max="49" width="37.54296875" style="2" customWidth="1"/>
    <col min="50" max="51" width="8.36328125" style="2" customWidth="1"/>
    <col min="52" max="52" width="37.54296875" style="2" customWidth="1"/>
    <col min="53" max="54" width="8.36328125" style="2" customWidth="1"/>
    <col min="55" max="55" width="37.54296875" style="2" customWidth="1"/>
    <col min="56" max="57" width="8.36328125" style="2" customWidth="1"/>
    <col min="58" max="58" width="37.54296875" style="2" customWidth="1"/>
    <col min="59" max="59" width="59.36328125" style="2" customWidth="1"/>
    <col min="60" max="60" width="69" style="2" customWidth="1"/>
    <col min="61" max="16384" width="11.453125" style="2"/>
  </cols>
  <sheetData>
    <row r="1" spans="1:73" ht="76" customHeight="1" x14ac:dyDescent="0.3">
      <c r="A1" s="247"/>
      <c r="B1" s="247"/>
      <c r="C1" s="247"/>
      <c r="D1" s="247"/>
      <c r="E1" s="248" t="s">
        <v>0</v>
      </c>
      <c r="F1" s="249"/>
      <c r="G1" s="249"/>
      <c r="H1" s="249"/>
      <c r="I1" s="249"/>
      <c r="J1" s="249"/>
      <c r="K1" s="249"/>
      <c r="L1" s="250"/>
      <c r="M1" s="251" t="s">
        <v>470</v>
      </c>
      <c r="N1" s="252"/>
      <c r="O1" s="252"/>
      <c r="P1" s="253"/>
      <c r="AF1" s="237"/>
      <c r="AG1" s="237"/>
    </row>
    <row r="3" spans="1:73" s="5" customFormat="1" ht="13" thickBot="1" x14ac:dyDescent="0.3">
      <c r="D3" s="238"/>
      <c r="E3" s="238"/>
      <c r="F3" s="238"/>
      <c r="G3" s="238"/>
      <c r="H3" s="238"/>
      <c r="J3" s="6"/>
      <c r="L3" s="6"/>
      <c r="M3" s="7"/>
      <c r="N3" s="6"/>
      <c r="O3" s="8"/>
      <c r="Q3" s="6"/>
      <c r="W3" s="7"/>
      <c r="X3" s="239"/>
      <c r="Y3" s="239"/>
      <c r="Z3" s="239"/>
      <c r="AA3" s="239"/>
      <c r="AB3" s="239"/>
      <c r="AC3" s="239"/>
      <c r="AD3" s="239"/>
      <c r="AE3" s="239"/>
      <c r="AF3" s="239"/>
      <c r="AG3" s="239"/>
      <c r="AH3" s="239"/>
      <c r="AI3" s="239"/>
      <c r="AJ3" s="239"/>
      <c r="AK3" s="6"/>
    </row>
    <row r="4" spans="1:73" s="5" customFormat="1" ht="12.75" customHeight="1" thickBot="1" x14ac:dyDescent="0.3">
      <c r="C4" s="240" t="s">
        <v>1</v>
      </c>
      <c r="D4" s="241" t="s">
        <v>2</v>
      </c>
      <c r="E4" s="241"/>
      <c r="F4" s="9"/>
      <c r="G4" s="242" t="s">
        <v>4</v>
      </c>
      <c r="H4" s="243"/>
      <c r="I4" s="244"/>
      <c r="J4" s="244"/>
      <c r="K4" s="244"/>
      <c r="L4" s="10"/>
      <c r="M4" s="11"/>
      <c r="N4" s="10"/>
      <c r="O4" s="12"/>
      <c r="P4" s="13"/>
      <c r="Q4" s="10"/>
      <c r="R4" s="13"/>
      <c r="T4" s="13"/>
      <c r="U4" s="13"/>
      <c r="V4" s="14"/>
      <c r="W4" s="15"/>
      <c r="X4" s="16"/>
      <c r="Y4" s="17"/>
      <c r="Z4" s="16"/>
      <c r="AA4" s="16"/>
      <c r="AB4" s="18"/>
      <c r="AC4" s="16"/>
      <c r="AD4" s="16"/>
      <c r="AE4" s="6"/>
      <c r="AF4" s="13"/>
      <c r="AG4" s="13"/>
      <c r="AH4" s="13"/>
      <c r="AI4" s="13"/>
      <c r="AJ4" s="16"/>
      <c r="AK4" s="19"/>
      <c r="AL4" s="19"/>
      <c r="AM4" s="19"/>
      <c r="AN4" s="19"/>
      <c r="AO4" s="19"/>
      <c r="AP4" s="19"/>
      <c r="AQ4" s="19"/>
      <c r="AR4" s="19"/>
      <c r="AS4" s="19"/>
      <c r="AT4" s="19"/>
      <c r="AU4" s="19"/>
      <c r="AV4" s="19"/>
      <c r="AW4" s="19"/>
      <c r="AX4" s="19"/>
      <c r="AY4" s="19"/>
      <c r="AZ4" s="19"/>
      <c r="BA4" s="19"/>
      <c r="BB4" s="19"/>
      <c r="BC4" s="19"/>
      <c r="BD4" s="19"/>
      <c r="BE4" s="19"/>
      <c r="BF4" s="19"/>
      <c r="BG4" s="19"/>
    </row>
    <row r="5" spans="1:73" s="5" customFormat="1" ht="34.5" customHeight="1" x14ac:dyDescent="0.3">
      <c r="C5" s="240"/>
      <c r="D5" s="20"/>
      <c r="E5" s="20"/>
      <c r="F5" s="21"/>
      <c r="G5" s="245" t="s">
        <v>5</v>
      </c>
      <c r="H5" s="245"/>
      <c r="I5" s="246"/>
      <c r="J5" s="246"/>
      <c r="K5" s="246"/>
      <c r="L5" s="246"/>
      <c r="M5" s="246"/>
      <c r="N5" s="246"/>
      <c r="O5" s="246"/>
      <c r="P5" s="246"/>
      <c r="Q5" s="10"/>
      <c r="R5" s="13"/>
      <c r="T5" s="13"/>
      <c r="U5" s="13"/>
      <c r="V5" s="14"/>
      <c r="W5" s="15"/>
      <c r="X5" s="22"/>
      <c r="Y5" s="23"/>
      <c r="Z5" s="22"/>
      <c r="AA5" s="22"/>
      <c r="AB5" s="18"/>
      <c r="AC5" s="22"/>
      <c r="AD5" s="22"/>
      <c r="AE5" s="18"/>
      <c r="AF5" s="22"/>
      <c r="AH5" s="13"/>
      <c r="AI5" s="13"/>
      <c r="AJ5" s="22"/>
      <c r="AK5" s="19"/>
      <c r="AL5" s="19"/>
      <c r="AM5" s="19"/>
      <c r="AN5" s="19"/>
      <c r="AO5" s="19"/>
      <c r="AP5" s="19"/>
      <c r="AQ5" s="19"/>
      <c r="AR5" s="19"/>
      <c r="AS5" s="19"/>
      <c r="AT5" s="19"/>
      <c r="AU5" s="19"/>
      <c r="AV5" s="19"/>
      <c r="AW5" s="19"/>
      <c r="AX5" s="19"/>
      <c r="AY5" s="19"/>
      <c r="AZ5" s="19"/>
      <c r="BA5" s="19"/>
      <c r="BB5" s="19"/>
      <c r="BC5" s="19"/>
      <c r="BD5" s="19"/>
      <c r="BE5" s="19"/>
      <c r="BF5" s="19"/>
      <c r="BG5" s="19"/>
      <c r="BH5" s="299"/>
      <c r="BI5" s="299"/>
      <c r="BJ5" s="299"/>
      <c r="BK5" s="299"/>
      <c r="BL5" s="299"/>
      <c r="BM5" s="299"/>
      <c r="BN5" s="299"/>
      <c r="BO5" s="299"/>
      <c r="BP5" s="299"/>
      <c r="BQ5" s="299"/>
      <c r="BR5" s="299"/>
      <c r="BS5" s="299"/>
      <c r="BT5" s="299"/>
      <c r="BU5" s="299"/>
    </row>
    <row r="6" spans="1:73" s="5" customFormat="1" ht="32.5" customHeight="1" thickBot="1" x14ac:dyDescent="0.3">
      <c r="C6" s="240"/>
      <c r="D6" s="20"/>
      <c r="E6" s="20"/>
      <c r="F6" s="21"/>
      <c r="G6" s="16"/>
      <c r="H6" s="24"/>
      <c r="I6" s="6"/>
      <c r="J6" s="6"/>
      <c r="K6" s="13"/>
      <c r="L6" s="10"/>
      <c r="M6" s="11"/>
      <c r="N6" s="10"/>
      <c r="O6" s="12"/>
      <c r="P6" s="13"/>
      <c r="Q6" s="10"/>
      <c r="R6" s="13"/>
      <c r="T6" s="13"/>
      <c r="U6" s="13"/>
      <c r="V6" s="14"/>
      <c r="W6" s="15"/>
      <c r="X6" s="22"/>
      <c r="Y6" s="23"/>
      <c r="Z6" s="22"/>
      <c r="AA6" s="22"/>
      <c r="AB6" s="18"/>
      <c r="AC6" s="22"/>
      <c r="AD6" s="22"/>
      <c r="AE6" s="6"/>
      <c r="AF6" s="13"/>
      <c r="AG6" s="13"/>
      <c r="AH6" s="13"/>
      <c r="AI6" s="13"/>
      <c r="AJ6" s="22"/>
      <c r="AK6" s="19"/>
      <c r="AL6" s="19"/>
      <c r="AM6" s="19"/>
      <c r="AN6" s="19"/>
      <c r="AO6" s="19"/>
      <c r="AP6" s="19"/>
      <c r="AQ6" s="19"/>
      <c r="AR6" s="19"/>
      <c r="AS6" s="19"/>
      <c r="AT6" s="19"/>
      <c r="AU6" s="19"/>
      <c r="AV6" s="19"/>
      <c r="AW6" s="19"/>
      <c r="AX6" s="19"/>
      <c r="AY6" s="19"/>
      <c r="AZ6" s="19"/>
      <c r="BA6" s="19"/>
      <c r="BB6" s="19"/>
      <c r="BC6" s="19"/>
      <c r="BD6" s="19"/>
      <c r="BE6" s="19"/>
      <c r="BF6" s="19"/>
      <c r="BG6" s="19"/>
      <c r="BH6" s="28"/>
      <c r="BI6" s="299"/>
      <c r="BJ6" s="299"/>
      <c r="BK6" s="299"/>
      <c r="BL6" s="299"/>
      <c r="BM6" s="299"/>
      <c r="BN6" s="299"/>
      <c r="BO6" s="299"/>
      <c r="BP6" s="299"/>
      <c r="BQ6" s="299"/>
      <c r="BR6" s="299"/>
      <c r="BS6" s="299"/>
      <c r="BT6" s="299"/>
      <c r="BU6" s="299"/>
    </row>
    <row r="7" spans="1:73" s="5" customFormat="1" ht="13.5" thickBot="1" x14ac:dyDescent="0.3">
      <c r="C7" s="240"/>
      <c r="D7" s="241" t="s">
        <v>6</v>
      </c>
      <c r="E7" s="241"/>
      <c r="F7" s="9"/>
      <c r="G7" s="16"/>
      <c r="H7" s="25"/>
      <c r="I7" s="26"/>
      <c r="J7" s="10"/>
      <c r="K7" s="26"/>
      <c r="L7" s="10"/>
      <c r="M7" s="27"/>
      <c r="N7" s="10"/>
      <c r="O7" s="12"/>
      <c r="P7" s="26"/>
      <c r="Q7" s="10"/>
      <c r="R7" s="26"/>
      <c r="T7" s="26"/>
      <c r="U7" s="26"/>
      <c r="V7" s="14"/>
      <c r="W7" s="15"/>
      <c r="X7" s="16"/>
      <c r="Y7" s="17"/>
      <c r="Z7" s="16"/>
      <c r="AA7" s="16"/>
      <c r="AB7" s="18"/>
      <c r="AC7" s="16"/>
      <c r="AD7" s="16"/>
      <c r="AE7" s="18"/>
      <c r="AF7" s="16"/>
      <c r="AG7" s="16"/>
      <c r="AH7" s="16"/>
      <c r="AI7" s="16"/>
      <c r="AJ7" s="16"/>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99"/>
    </row>
    <row r="8" spans="1:73" s="5" customFormat="1" ht="13.5" thickBot="1" x14ac:dyDescent="0.3">
      <c r="C8" s="29"/>
      <c r="D8" s="20"/>
      <c r="E8" s="20"/>
      <c r="F8" s="21"/>
      <c r="G8" s="16"/>
      <c r="H8" s="25"/>
      <c r="I8" s="26"/>
      <c r="J8" s="10"/>
      <c r="K8" s="26"/>
      <c r="L8" s="10"/>
      <c r="M8" s="27"/>
      <c r="N8" s="10"/>
      <c r="O8" s="12"/>
      <c r="P8" s="26"/>
      <c r="Q8" s="10"/>
      <c r="R8" s="26"/>
      <c r="T8" s="26"/>
      <c r="U8" s="26"/>
      <c r="V8" s="14"/>
      <c r="W8" s="15"/>
      <c r="X8" s="16"/>
      <c r="Y8" s="17"/>
      <c r="Z8" s="16"/>
      <c r="AA8" s="16"/>
      <c r="AB8" s="18"/>
      <c r="AC8" s="16"/>
      <c r="AD8" s="16"/>
      <c r="AE8" s="18"/>
      <c r="AF8" s="16"/>
      <c r="AG8" s="16"/>
      <c r="AH8" s="16"/>
      <c r="AI8" s="16"/>
      <c r="AJ8" s="16"/>
      <c r="AK8" s="28"/>
      <c r="AL8" s="28"/>
      <c r="AM8" s="28"/>
      <c r="AN8" s="28"/>
      <c r="AO8" s="28"/>
      <c r="AP8" s="28"/>
      <c r="AQ8" s="28"/>
      <c r="AR8" s="28"/>
      <c r="AS8" s="28"/>
      <c r="AT8" s="28"/>
      <c r="AU8" s="28"/>
      <c r="AV8" s="28"/>
      <c r="AW8" s="28"/>
      <c r="AX8" s="28"/>
      <c r="AY8" s="28"/>
      <c r="AZ8" s="28"/>
      <c r="BA8" s="28"/>
      <c r="BB8" s="28"/>
      <c r="BC8" s="28"/>
      <c r="BD8" s="28"/>
      <c r="BE8" s="28"/>
      <c r="BF8" s="28"/>
      <c r="BG8" s="28"/>
    </row>
    <row r="9" spans="1:73" s="5" customFormat="1" ht="13.5" thickBot="1" x14ac:dyDescent="0.3">
      <c r="C9" s="29"/>
      <c r="D9" s="241" t="s">
        <v>7</v>
      </c>
      <c r="E9" s="257"/>
      <c r="F9" s="9" t="s">
        <v>3</v>
      </c>
      <c r="G9" s="30" t="s">
        <v>452</v>
      </c>
      <c r="H9" s="16"/>
      <c r="I9" s="26"/>
      <c r="J9" s="10"/>
      <c r="K9" s="26"/>
      <c r="L9" s="10"/>
      <c r="M9" s="27"/>
      <c r="N9" s="10"/>
      <c r="O9" s="12"/>
      <c r="P9" s="26"/>
      <c r="Q9" s="10"/>
      <c r="R9" s="26"/>
      <c r="T9" s="26"/>
      <c r="U9" s="26"/>
      <c r="V9" s="14"/>
      <c r="W9" s="15"/>
      <c r="X9" s="16"/>
      <c r="Y9" s="17"/>
      <c r="Z9" s="16"/>
      <c r="AA9" s="16"/>
      <c r="AB9" s="18"/>
      <c r="AC9" s="16"/>
      <c r="AD9" s="16"/>
      <c r="AE9" s="18"/>
      <c r="AF9" s="16"/>
      <c r="AG9" s="16"/>
      <c r="AH9" s="16"/>
      <c r="AI9" s="16"/>
      <c r="AJ9" s="16"/>
      <c r="AK9" s="28"/>
      <c r="AL9" s="28"/>
      <c r="AM9" s="28"/>
      <c r="AN9" s="28"/>
      <c r="AO9" s="28"/>
      <c r="AP9" s="28"/>
      <c r="AQ9" s="28"/>
      <c r="AR9" s="28"/>
      <c r="AS9" s="28"/>
      <c r="AT9" s="28"/>
      <c r="AU9" s="28"/>
      <c r="AV9" s="28"/>
      <c r="AW9" s="28"/>
      <c r="AX9" s="28"/>
      <c r="AY9" s="28"/>
      <c r="AZ9" s="28"/>
      <c r="BA9" s="28"/>
      <c r="BB9" s="28"/>
      <c r="BC9" s="28"/>
      <c r="BD9" s="28"/>
      <c r="BE9" s="28"/>
      <c r="BF9" s="28"/>
      <c r="BG9" s="28"/>
    </row>
    <row r="10" spans="1:73" s="5" customFormat="1" ht="15.75" customHeight="1" x14ac:dyDescent="0.25">
      <c r="C10" s="31"/>
      <c r="D10" s="16"/>
      <c r="E10" s="16"/>
      <c r="F10" s="18"/>
      <c r="G10" s="16"/>
      <c r="H10" s="16"/>
      <c r="I10" s="25"/>
      <c r="J10" s="29"/>
      <c r="K10" s="32"/>
      <c r="L10" s="28"/>
      <c r="M10" s="33"/>
      <c r="N10" s="28"/>
      <c r="O10" s="34"/>
      <c r="P10" s="32"/>
      <c r="Q10" s="28"/>
      <c r="R10" s="32"/>
      <c r="S10" s="32"/>
      <c r="T10" s="32"/>
      <c r="U10" s="32"/>
      <c r="V10" s="28"/>
      <c r="W10" s="34"/>
      <c r="X10" s="16"/>
      <c r="Y10" s="17"/>
      <c r="Z10" s="16"/>
      <c r="AA10" s="16"/>
      <c r="AB10" s="18"/>
      <c r="AC10" s="16"/>
      <c r="AD10" s="16"/>
      <c r="AE10" s="28"/>
      <c r="AF10" s="32"/>
      <c r="AG10" s="32"/>
      <c r="AH10" s="32"/>
      <c r="AI10" s="32"/>
      <c r="AJ10" s="16"/>
      <c r="AK10" s="28"/>
      <c r="AL10" s="28"/>
      <c r="AM10" s="28"/>
      <c r="AN10" s="28"/>
      <c r="AO10" s="28"/>
      <c r="AP10" s="28"/>
      <c r="AQ10" s="28"/>
      <c r="AR10" s="28"/>
      <c r="AS10" s="28"/>
      <c r="AT10" s="28"/>
      <c r="AU10" s="28"/>
      <c r="AV10" s="28"/>
      <c r="AW10" s="28"/>
      <c r="AX10" s="28"/>
      <c r="AY10" s="28"/>
      <c r="AZ10" s="28"/>
      <c r="BA10" s="28"/>
      <c r="BB10" s="28"/>
      <c r="BC10" s="28"/>
      <c r="BD10" s="28"/>
      <c r="BE10" s="28"/>
      <c r="BF10" s="28"/>
      <c r="BG10" s="28"/>
    </row>
    <row r="11" spans="1:73" s="5" customFormat="1" ht="12.75" customHeight="1" x14ac:dyDescent="0.3">
      <c r="C11" s="35" t="s">
        <v>8</v>
      </c>
      <c r="D11" s="35"/>
      <c r="E11" s="35"/>
      <c r="F11" s="36">
        <v>45169</v>
      </c>
      <c r="G11" s="258" t="s">
        <v>9</v>
      </c>
      <c r="H11" s="258"/>
      <c r="I11" s="37">
        <v>14</v>
      </c>
      <c r="J11" s="6"/>
      <c r="K11" s="38"/>
      <c r="L11" s="28"/>
      <c r="M11" s="39"/>
      <c r="N11" s="28"/>
      <c r="O11" s="34"/>
      <c r="P11" s="38"/>
      <c r="Q11" s="28"/>
      <c r="R11" s="38"/>
      <c r="S11" s="32"/>
      <c r="T11" s="32"/>
      <c r="U11" s="28"/>
      <c r="V11" s="259"/>
      <c r="W11" s="259"/>
      <c r="X11" s="259"/>
      <c r="Y11" s="259"/>
      <c r="Z11" s="259"/>
      <c r="AA11" s="259"/>
      <c r="AB11" s="259"/>
      <c r="AC11" s="259"/>
      <c r="AD11" s="259"/>
      <c r="AE11" s="259"/>
      <c r="AF11" s="259"/>
      <c r="AG11" s="259"/>
      <c r="AH11" s="259"/>
      <c r="AI11" s="259"/>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row>
    <row r="12" spans="1:73" s="5" customFormat="1" ht="13" x14ac:dyDescent="0.25">
      <c r="C12" s="35"/>
      <c r="D12" s="40"/>
      <c r="E12" s="28"/>
      <c r="F12" s="28"/>
      <c r="G12" s="28"/>
      <c r="H12" s="28"/>
      <c r="I12" s="28"/>
      <c r="J12" s="28"/>
      <c r="K12" s="28"/>
      <c r="L12" s="28"/>
      <c r="M12" s="34"/>
      <c r="N12" s="28"/>
      <c r="O12" s="34"/>
      <c r="P12" s="28"/>
      <c r="Q12" s="28"/>
      <c r="R12" s="28"/>
      <c r="S12" s="28"/>
      <c r="T12" s="28"/>
      <c r="U12" s="28"/>
      <c r="V12" s="28"/>
      <c r="W12" s="34"/>
      <c r="X12" s="28"/>
      <c r="Y12" s="34"/>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row>
    <row r="13" spans="1:73" ht="31.5" customHeight="1" x14ac:dyDescent="0.3">
      <c r="A13" s="260" t="s">
        <v>10</v>
      </c>
      <c r="B13" s="260"/>
      <c r="C13" s="260"/>
      <c r="D13" s="260"/>
      <c r="E13" s="260"/>
      <c r="F13" s="260"/>
      <c r="G13" s="260"/>
      <c r="H13" s="260"/>
      <c r="I13" s="260"/>
      <c r="J13" s="260"/>
      <c r="K13" s="260"/>
      <c r="L13" s="261" t="s">
        <v>11</v>
      </c>
      <c r="M13" s="261"/>
      <c r="N13" s="261"/>
      <c r="O13" s="261"/>
      <c r="P13" s="261"/>
      <c r="Q13" s="261"/>
      <c r="R13" s="262" t="s">
        <v>12</v>
      </c>
      <c r="S13" s="262"/>
      <c r="T13" s="262"/>
      <c r="U13" s="262"/>
      <c r="V13" s="262"/>
      <c r="W13" s="262"/>
      <c r="X13" s="262"/>
      <c r="Y13" s="262"/>
      <c r="Z13" s="262"/>
      <c r="AA13" s="262"/>
      <c r="AB13" s="262"/>
      <c r="AC13" s="262"/>
      <c r="AD13" s="262"/>
      <c r="AE13" s="263" t="s">
        <v>13</v>
      </c>
      <c r="AF13" s="263"/>
      <c r="AG13" s="263"/>
      <c r="AH13" s="263"/>
      <c r="AI13" s="263"/>
      <c r="AJ13" s="263"/>
      <c r="AK13" s="234" t="s">
        <v>14</v>
      </c>
      <c r="AL13" s="235" t="s">
        <v>15</v>
      </c>
      <c r="AM13" s="209" t="s">
        <v>481</v>
      </c>
      <c r="AN13" s="210"/>
      <c r="AO13" s="210"/>
      <c r="AP13" s="210"/>
      <c r="AQ13" s="210"/>
      <c r="AR13" s="210"/>
      <c r="AS13" s="210"/>
      <c r="AT13" s="210"/>
      <c r="AU13" s="210"/>
      <c r="AV13" s="210"/>
      <c r="AW13" s="210"/>
      <c r="AX13" s="210"/>
      <c r="AY13" s="210"/>
      <c r="AZ13" s="210"/>
      <c r="BA13" s="210"/>
      <c r="BB13" s="210"/>
      <c r="BC13" s="210"/>
      <c r="BD13" s="210"/>
      <c r="BE13" s="210"/>
      <c r="BF13" s="210"/>
      <c r="BG13" s="210"/>
      <c r="BH13" s="221" t="s">
        <v>471</v>
      </c>
    </row>
    <row r="14" spans="1:73" ht="29.25" customHeight="1" x14ac:dyDescent="0.3">
      <c r="A14" s="254" t="s">
        <v>16</v>
      </c>
      <c r="B14" s="254"/>
      <c r="C14" s="255" t="s">
        <v>17</v>
      </c>
      <c r="D14" s="256" t="s">
        <v>18</v>
      </c>
      <c r="E14" s="256" t="s">
        <v>19</v>
      </c>
      <c r="F14" s="256" t="s">
        <v>20</v>
      </c>
      <c r="G14" s="256" t="s">
        <v>21</v>
      </c>
      <c r="H14" s="264" t="s">
        <v>22</v>
      </c>
      <c r="I14" s="256" t="s">
        <v>23</v>
      </c>
      <c r="J14" s="256" t="s">
        <v>24</v>
      </c>
      <c r="K14" s="256" t="s">
        <v>25</v>
      </c>
      <c r="L14" s="265" t="s">
        <v>26</v>
      </c>
      <c r="M14" s="267" t="s">
        <v>27</v>
      </c>
      <c r="N14" s="265" t="s">
        <v>28</v>
      </c>
      <c r="O14" s="267" t="s">
        <v>29</v>
      </c>
      <c r="P14" s="265" t="s">
        <v>30</v>
      </c>
      <c r="Q14" s="268" t="s">
        <v>31</v>
      </c>
      <c r="R14" s="266" t="s">
        <v>32</v>
      </c>
      <c r="S14" s="236" t="s">
        <v>33</v>
      </c>
      <c r="T14" s="236"/>
      <c r="U14" s="266" t="s">
        <v>34</v>
      </c>
      <c r="V14" s="266" t="s">
        <v>35</v>
      </c>
      <c r="W14" s="266"/>
      <c r="X14" s="266" t="s">
        <v>36</v>
      </c>
      <c r="Y14" s="266"/>
      <c r="Z14" s="266" t="s">
        <v>37</v>
      </c>
      <c r="AA14" s="266"/>
      <c r="AB14" s="266" t="s">
        <v>38</v>
      </c>
      <c r="AC14" s="266"/>
      <c r="AD14" s="266" t="s">
        <v>39</v>
      </c>
      <c r="AE14" s="271" t="s">
        <v>26</v>
      </c>
      <c r="AF14" s="272" t="s">
        <v>27</v>
      </c>
      <c r="AG14" s="271" t="s">
        <v>28</v>
      </c>
      <c r="AH14" s="272" t="s">
        <v>29</v>
      </c>
      <c r="AI14" s="273" t="s">
        <v>40</v>
      </c>
      <c r="AJ14" s="270" t="s">
        <v>41</v>
      </c>
      <c r="AK14" s="234"/>
      <c r="AL14" s="235"/>
      <c r="AM14" s="211" t="s">
        <v>385</v>
      </c>
      <c r="AN14" s="210" t="s">
        <v>472</v>
      </c>
      <c r="AO14" s="210" t="s">
        <v>473</v>
      </c>
      <c r="AP14" s="210"/>
      <c r="AQ14" s="210"/>
      <c r="AR14" s="210" t="s">
        <v>474</v>
      </c>
      <c r="AS14" s="210"/>
      <c r="AT14" s="210"/>
      <c r="AU14" s="210" t="s">
        <v>475</v>
      </c>
      <c r="AV14" s="210"/>
      <c r="AW14" s="210"/>
      <c r="AX14" s="210" t="s">
        <v>476</v>
      </c>
      <c r="AY14" s="210"/>
      <c r="AZ14" s="210"/>
      <c r="BA14" s="210" t="s">
        <v>477</v>
      </c>
      <c r="BB14" s="210"/>
      <c r="BC14" s="210"/>
      <c r="BD14" s="210" t="s">
        <v>478</v>
      </c>
      <c r="BE14" s="210"/>
      <c r="BF14" s="210"/>
      <c r="BG14" s="210" t="s">
        <v>479</v>
      </c>
      <c r="BH14" s="221"/>
    </row>
    <row r="15" spans="1:73" s="4" customFormat="1" ht="36" customHeight="1" x14ac:dyDescent="0.35">
      <c r="A15" s="112" t="s">
        <v>42</v>
      </c>
      <c r="B15" s="112" t="s">
        <v>43</v>
      </c>
      <c r="C15" s="255"/>
      <c r="D15" s="256"/>
      <c r="E15" s="256"/>
      <c r="F15" s="256"/>
      <c r="G15" s="256"/>
      <c r="H15" s="264"/>
      <c r="I15" s="256"/>
      <c r="J15" s="256"/>
      <c r="K15" s="256"/>
      <c r="L15" s="265"/>
      <c r="M15" s="267"/>
      <c r="N15" s="265"/>
      <c r="O15" s="267"/>
      <c r="P15" s="265"/>
      <c r="Q15" s="268"/>
      <c r="R15" s="266"/>
      <c r="S15" s="113" t="s">
        <v>44</v>
      </c>
      <c r="T15" s="113" t="s">
        <v>45</v>
      </c>
      <c r="U15" s="266"/>
      <c r="V15" s="269" t="s">
        <v>46</v>
      </c>
      <c r="W15" s="269"/>
      <c r="X15" s="269" t="s">
        <v>47</v>
      </c>
      <c r="Y15" s="269"/>
      <c r="Z15" s="113" t="s">
        <v>48</v>
      </c>
      <c r="AA15" s="113" t="s">
        <v>49</v>
      </c>
      <c r="AB15" s="113" t="s">
        <v>50</v>
      </c>
      <c r="AC15" s="113" t="s">
        <v>51</v>
      </c>
      <c r="AD15" s="266"/>
      <c r="AE15" s="271"/>
      <c r="AF15" s="272"/>
      <c r="AG15" s="271"/>
      <c r="AH15" s="272"/>
      <c r="AI15" s="273"/>
      <c r="AJ15" s="270"/>
      <c r="AK15" s="234"/>
      <c r="AL15" s="235"/>
      <c r="AM15" s="212" t="s">
        <v>385</v>
      </c>
      <c r="AN15" s="213"/>
      <c r="AO15" s="136" t="s">
        <v>446</v>
      </c>
      <c r="AP15" s="136" t="s">
        <v>447</v>
      </c>
      <c r="AQ15" s="136" t="s">
        <v>480</v>
      </c>
      <c r="AR15" s="136" t="s">
        <v>446</v>
      </c>
      <c r="AS15" s="136" t="s">
        <v>447</v>
      </c>
      <c r="AT15" s="136" t="s">
        <v>480</v>
      </c>
      <c r="AU15" s="136" t="s">
        <v>446</v>
      </c>
      <c r="AV15" s="136" t="s">
        <v>447</v>
      </c>
      <c r="AW15" s="136" t="s">
        <v>480</v>
      </c>
      <c r="AX15" s="136" t="s">
        <v>446</v>
      </c>
      <c r="AY15" s="136" t="s">
        <v>447</v>
      </c>
      <c r="AZ15" s="136" t="s">
        <v>480</v>
      </c>
      <c r="BA15" s="136" t="s">
        <v>446</v>
      </c>
      <c r="BB15" s="136" t="s">
        <v>447</v>
      </c>
      <c r="BC15" s="136" t="s">
        <v>480</v>
      </c>
      <c r="BD15" s="136" t="s">
        <v>446</v>
      </c>
      <c r="BE15" s="136" t="s">
        <v>447</v>
      </c>
      <c r="BF15" s="136" t="s">
        <v>480</v>
      </c>
      <c r="BG15" s="213"/>
      <c r="BH15" s="221"/>
    </row>
    <row r="16" spans="1:73" ht="77.25" customHeight="1" x14ac:dyDescent="0.3">
      <c r="A16" s="228" t="s">
        <v>3</v>
      </c>
      <c r="B16" s="229"/>
      <c r="C16" s="281" t="s">
        <v>52</v>
      </c>
      <c r="D16" s="224" t="s">
        <v>53</v>
      </c>
      <c r="E16" s="224" t="s">
        <v>54</v>
      </c>
      <c r="F16" s="41" t="s">
        <v>55</v>
      </c>
      <c r="G16" s="42" t="s">
        <v>56</v>
      </c>
      <c r="H16" s="224" t="s">
        <v>57</v>
      </c>
      <c r="I16" s="159" t="s">
        <v>58</v>
      </c>
      <c r="J16" s="224" t="s">
        <v>59</v>
      </c>
      <c r="K16" s="159" t="s">
        <v>60</v>
      </c>
      <c r="L16" s="224" t="s">
        <v>61</v>
      </c>
      <c r="M16" s="279">
        <f>VLOOKUP(L16,'[2]Datos Validacion'!$C$6:$D$10,2,0)</f>
        <v>0.4</v>
      </c>
      <c r="N16" s="226" t="s">
        <v>62</v>
      </c>
      <c r="O16" s="227">
        <f>VLOOKUP(N16,'[2]Datos Validacion'!$E$6:$F$15,2,0)</f>
        <v>0.8</v>
      </c>
      <c r="P16" s="159" t="s">
        <v>63</v>
      </c>
      <c r="Q16" s="222" t="s">
        <v>64</v>
      </c>
      <c r="R16" s="102" t="s">
        <v>65</v>
      </c>
      <c r="S16" s="45" t="s">
        <v>66</v>
      </c>
      <c r="T16" s="100" t="s">
        <v>54</v>
      </c>
      <c r="U16" s="45" t="s">
        <v>67</v>
      </c>
      <c r="V16" s="45" t="s">
        <v>68</v>
      </c>
      <c r="W16" s="47">
        <f>VLOOKUP(V16,'[2]Datos Validacion'!$K$6:$L$8,2,0)</f>
        <v>0.25</v>
      </c>
      <c r="X16" s="46" t="s">
        <v>69</v>
      </c>
      <c r="Y16" s="47">
        <f>VLOOKUP(X16,'[2]Datos Validacion'!$M$6:$N$7,2,0)</f>
        <v>0.15</v>
      </c>
      <c r="Z16" s="45" t="s">
        <v>70</v>
      </c>
      <c r="AA16" s="52" t="s">
        <v>71</v>
      </c>
      <c r="AB16" s="45" t="s">
        <v>72</v>
      </c>
      <c r="AC16" s="100" t="s">
        <v>73</v>
      </c>
      <c r="AD16" s="49">
        <f>+W16+Y16</f>
        <v>0.4</v>
      </c>
      <c r="AE16" s="50" t="str">
        <f t="shared" ref="AE16:AE51" si="0">IF(AF16&lt;=20%,"MUY BAJA",IF(AF16&lt;=40%,"BAJA",IF(AF16&lt;=60%,"MEDIA",IF(AF16&lt;=80%,"ALTA","MUY ALTA"))))</f>
        <v>BAJA</v>
      </c>
      <c r="AF16" s="50">
        <f>IF(OR(V16="prevenir",V16="detectar"),(M16-(M16*AD16)), M16)</f>
        <v>0.24</v>
      </c>
      <c r="AG16" s="223" t="str">
        <f t="shared" ref="AG16:AG50" si="1">IF(AH16&lt;=20%,"LEVE",IF(AH16&lt;=40%,"MENOR",IF(AH16&lt;=60%,"MODERADO",IF(AH16&lt;=80%,"MAYOR","CATASTROFICO"))))</f>
        <v>MAYOR</v>
      </c>
      <c r="AH16" s="223">
        <f t="shared" ref="AH16:AH50" si="2">IF(V16="corregir",(O16-(O16*AD16)), O16)</f>
        <v>0.8</v>
      </c>
      <c r="AI16" s="222" t="s">
        <v>74</v>
      </c>
      <c r="AJ16" s="224" t="s">
        <v>75</v>
      </c>
      <c r="AK16" s="225" t="s">
        <v>76</v>
      </c>
      <c r="AL16" s="277"/>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96" t="s">
        <v>547</v>
      </c>
    </row>
    <row r="17" spans="1:60" ht="40.5" customHeight="1" x14ac:dyDescent="0.3">
      <c r="A17" s="228"/>
      <c r="B17" s="229"/>
      <c r="C17" s="281"/>
      <c r="D17" s="224"/>
      <c r="E17" s="224"/>
      <c r="F17" s="41" t="s">
        <v>77</v>
      </c>
      <c r="G17" s="42" t="s">
        <v>78</v>
      </c>
      <c r="H17" s="224"/>
      <c r="I17" s="159"/>
      <c r="J17" s="224"/>
      <c r="K17" s="159"/>
      <c r="L17" s="224"/>
      <c r="M17" s="279"/>
      <c r="N17" s="226"/>
      <c r="O17" s="227"/>
      <c r="P17" s="159"/>
      <c r="Q17" s="222"/>
      <c r="R17" s="278" t="s">
        <v>79</v>
      </c>
      <c r="S17" s="229" t="s">
        <v>66</v>
      </c>
      <c r="T17" s="159" t="s">
        <v>54</v>
      </c>
      <c r="U17" s="229" t="s">
        <v>67</v>
      </c>
      <c r="V17" s="229" t="s">
        <v>68</v>
      </c>
      <c r="W17" s="279">
        <f>VLOOKUP(V17,'[2]Datos Validacion'!$K$6:$L$8,2,0)</f>
        <v>0.25</v>
      </c>
      <c r="X17" s="280" t="s">
        <v>69</v>
      </c>
      <c r="Y17" s="279">
        <f>VLOOKUP(X17,'[2]Datos Validacion'!$M$6:$N$7,2,0)</f>
        <v>0.15</v>
      </c>
      <c r="Z17" s="229" t="s">
        <v>70</v>
      </c>
      <c r="AA17" s="275" t="s">
        <v>80</v>
      </c>
      <c r="AB17" s="229" t="s">
        <v>72</v>
      </c>
      <c r="AC17" s="159" t="s">
        <v>81</v>
      </c>
      <c r="AD17" s="276">
        <f>+W17+Y17</f>
        <v>0.4</v>
      </c>
      <c r="AE17" s="223" t="str">
        <f t="shared" si="0"/>
        <v>MUY BAJA</v>
      </c>
      <c r="AF17" s="274">
        <f>+AF16-(AF16*AD17)</f>
        <v>0.14399999999999999</v>
      </c>
      <c r="AG17" s="223"/>
      <c r="AH17" s="223"/>
      <c r="AI17" s="222"/>
      <c r="AJ17" s="224"/>
      <c r="AK17" s="225"/>
      <c r="AL17" s="277"/>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216"/>
    </row>
    <row r="18" spans="1:60" ht="51" customHeight="1" x14ac:dyDescent="0.3">
      <c r="A18" s="228"/>
      <c r="B18" s="229"/>
      <c r="C18" s="281"/>
      <c r="D18" s="224"/>
      <c r="E18" s="224"/>
      <c r="F18" s="41" t="s">
        <v>55</v>
      </c>
      <c r="G18" s="42" t="s">
        <v>82</v>
      </c>
      <c r="H18" s="224"/>
      <c r="I18" s="159"/>
      <c r="J18" s="224"/>
      <c r="K18" s="159"/>
      <c r="L18" s="224"/>
      <c r="M18" s="279"/>
      <c r="N18" s="226"/>
      <c r="O18" s="227"/>
      <c r="P18" s="159"/>
      <c r="Q18" s="222"/>
      <c r="R18" s="278"/>
      <c r="S18" s="229"/>
      <c r="T18" s="159"/>
      <c r="U18" s="229"/>
      <c r="V18" s="229"/>
      <c r="W18" s="279"/>
      <c r="X18" s="280"/>
      <c r="Y18" s="279"/>
      <c r="Z18" s="229"/>
      <c r="AA18" s="275"/>
      <c r="AB18" s="229"/>
      <c r="AC18" s="159"/>
      <c r="AD18" s="276"/>
      <c r="AE18" s="223"/>
      <c r="AF18" s="274"/>
      <c r="AG18" s="223"/>
      <c r="AH18" s="223"/>
      <c r="AI18" s="222"/>
      <c r="AJ18" s="224"/>
      <c r="AK18" s="225"/>
      <c r="AL18" s="277"/>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215"/>
    </row>
    <row r="19" spans="1:60" ht="136.5" customHeight="1" x14ac:dyDescent="0.3">
      <c r="A19" s="228" t="s">
        <v>3</v>
      </c>
      <c r="B19" s="229"/>
      <c r="C19" s="282" t="s">
        <v>83</v>
      </c>
      <c r="D19" s="280" t="s">
        <v>84</v>
      </c>
      <c r="E19" s="280" t="s">
        <v>85</v>
      </c>
      <c r="F19" s="41" t="s">
        <v>55</v>
      </c>
      <c r="G19" s="43" t="s">
        <v>86</v>
      </c>
      <c r="H19" s="224" t="s">
        <v>87</v>
      </c>
      <c r="I19" s="225" t="s">
        <v>88</v>
      </c>
      <c r="J19" s="224" t="s">
        <v>59</v>
      </c>
      <c r="K19" s="224" t="s">
        <v>89</v>
      </c>
      <c r="L19" s="224" t="s">
        <v>90</v>
      </c>
      <c r="M19" s="279">
        <f>VLOOKUP(L19,'[2]Datos Validacion'!$C$6:$D$10,2,0)</f>
        <v>0.6</v>
      </c>
      <c r="N19" s="226" t="s">
        <v>62</v>
      </c>
      <c r="O19" s="227">
        <f>VLOOKUP(N19,'[2]Datos Validacion'!$E$6:$F$15,2,0)</f>
        <v>0.8</v>
      </c>
      <c r="P19" s="159" t="s">
        <v>63</v>
      </c>
      <c r="Q19" s="222" t="s">
        <v>64</v>
      </c>
      <c r="R19" s="44" t="s">
        <v>91</v>
      </c>
      <c r="S19" s="45" t="s">
        <v>66</v>
      </c>
      <c r="T19" s="46" t="s">
        <v>92</v>
      </c>
      <c r="U19" s="45" t="s">
        <v>67</v>
      </c>
      <c r="V19" s="45" t="s">
        <v>68</v>
      </c>
      <c r="W19" s="47">
        <f>VLOOKUP(V19,'[2]Datos Validacion'!$K$6:$L$8,2,0)</f>
        <v>0.25</v>
      </c>
      <c r="X19" s="46" t="s">
        <v>69</v>
      </c>
      <c r="Y19" s="47">
        <f>VLOOKUP(X19,'[2]Datos Validacion'!$M$6:$N$7,2,0)</f>
        <v>0.15</v>
      </c>
      <c r="Z19" s="45" t="s">
        <v>70</v>
      </c>
      <c r="AA19" s="284" t="s">
        <v>93</v>
      </c>
      <c r="AB19" s="45" t="s">
        <v>72</v>
      </c>
      <c r="AC19" s="48" t="s">
        <v>94</v>
      </c>
      <c r="AD19" s="49">
        <f t="shared" ref="AD19:AD51" si="3">+W19+Y19</f>
        <v>0.4</v>
      </c>
      <c r="AE19" s="50" t="str">
        <f t="shared" si="0"/>
        <v>BAJA</v>
      </c>
      <c r="AF19" s="50">
        <f t="shared" ref="AF19:AF50" si="4">IF(OR(V19="prevenir",V19="detectar"),(M19-(M19*AD19)), M19)</f>
        <v>0.36</v>
      </c>
      <c r="AG19" s="223" t="str">
        <f t="shared" si="1"/>
        <v>MAYOR</v>
      </c>
      <c r="AH19" s="223">
        <f t="shared" si="2"/>
        <v>0.8</v>
      </c>
      <c r="AI19" s="222" t="s">
        <v>74</v>
      </c>
      <c r="AJ19" s="224" t="s">
        <v>75</v>
      </c>
      <c r="AK19" s="225" t="s">
        <v>95</v>
      </c>
      <c r="AL19" s="277"/>
      <c r="AM19" s="199">
        <v>45169</v>
      </c>
      <c r="AN19" s="280" t="s">
        <v>85</v>
      </c>
      <c r="AO19" s="161"/>
      <c r="AP19" s="184" t="s">
        <v>491</v>
      </c>
      <c r="AQ19" s="280" t="s">
        <v>567</v>
      </c>
      <c r="AR19" s="184" t="s">
        <v>491</v>
      </c>
      <c r="AS19" s="161"/>
      <c r="AT19" s="280" t="s">
        <v>568</v>
      </c>
      <c r="AU19" s="184" t="s">
        <v>491</v>
      </c>
      <c r="AV19" s="161"/>
      <c r="AW19" s="280" t="s">
        <v>568</v>
      </c>
      <c r="AX19" s="184" t="s">
        <v>491</v>
      </c>
      <c r="AY19" s="161"/>
      <c r="AZ19" s="280" t="s">
        <v>568</v>
      </c>
      <c r="BA19" s="184" t="s">
        <v>491</v>
      </c>
      <c r="BB19" s="161"/>
      <c r="BC19" s="280" t="s">
        <v>569</v>
      </c>
      <c r="BD19" s="184" t="s">
        <v>491</v>
      </c>
      <c r="BE19" s="161"/>
      <c r="BF19" s="280" t="s">
        <v>568</v>
      </c>
      <c r="BG19" s="280" t="s">
        <v>570</v>
      </c>
      <c r="BH19" s="196" t="s">
        <v>571</v>
      </c>
    </row>
    <row r="20" spans="1:60" ht="108.75" customHeight="1" x14ac:dyDescent="0.3">
      <c r="A20" s="228"/>
      <c r="B20" s="229"/>
      <c r="C20" s="282"/>
      <c r="D20" s="280"/>
      <c r="E20" s="280"/>
      <c r="F20" s="41" t="s">
        <v>55</v>
      </c>
      <c r="G20" s="43" t="s">
        <v>445</v>
      </c>
      <c r="H20" s="224"/>
      <c r="I20" s="225"/>
      <c r="J20" s="224"/>
      <c r="K20" s="224"/>
      <c r="L20" s="224"/>
      <c r="M20" s="279"/>
      <c r="N20" s="226"/>
      <c r="O20" s="227"/>
      <c r="P20" s="159"/>
      <c r="Q20" s="222"/>
      <c r="R20" s="44" t="s">
        <v>96</v>
      </c>
      <c r="S20" s="45" t="s">
        <v>66</v>
      </c>
      <c r="T20" s="46" t="s">
        <v>97</v>
      </c>
      <c r="U20" s="45" t="s">
        <v>67</v>
      </c>
      <c r="V20" s="45" t="s">
        <v>68</v>
      </c>
      <c r="W20" s="47">
        <f>VLOOKUP(V20,'[2]Datos Validacion'!$K$6:$L$8,2,0)</f>
        <v>0.25</v>
      </c>
      <c r="X20" s="46" t="s">
        <v>69</v>
      </c>
      <c r="Y20" s="47">
        <f>VLOOKUP(X20,'[2]Datos Validacion'!$M$6:$N$7,2,0)</f>
        <v>0.15</v>
      </c>
      <c r="Z20" s="45" t="s">
        <v>70</v>
      </c>
      <c r="AA20" s="284"/>
      <c r="AB20" s="45" t="s">
        <v>72</v>
      </c>
      <c r="AC20" s="48" t="s">
        <v>94</v>
      </c>
      <c r="AD20" s="49">
        <f t="shared" si="3"/>
        <v>0.4</v>
      </c>
      <c r="AE20" s="50" t="str">
        <f t="shared" si="0"/>
        <v>BAJA</v>
      </c>
      <c r="AF20" s="50">
        <f>+AF19-(AF19*AD20)</f>
        <v>0.216</v>
      </c>
      <c r="AG20" s="223"/>
      <c r="AH20" s="223"/>
      <c r="AI20" s="222"/>
      <c r="AJ20" s="224"/>
      <c r="AK20" s="225"/>
      <c r="AL20" s="277"/>
      <c r="AM20" s="185"/>
      <c r="AN20" s="280"/>
      <c r="AO20" s="182"/>
      <c r="AP20" s="185"/>
      <c r="AQ20" s="280"/>
      <c r="AR20" s="185"/>
      <c r="AS20" s="182"/>
      <c r="AT20" s="280"/>
      <c r="AU20" s="185"/>
      <c r="AV20" s="182"/>
      <c r="AW20" s="280"/>
      <c r="AX20" s="185"/>
      <c r="AY20" s="182"/>
      <c r="AZ20" s="280"/>
      <c r="BA20" s="185"/>
      <c r="BB20" s="182"/>
      <c r="BC20" s="280"/>
      <c r="BD20" s="185"/>
      <c r="BE20" s="182"/>
      <c r="BF20" s="280"/>
      <c r="BG20" s="280"/>
      <c r="BH20" s="216"/>
    </row>
    <row r="21" spans="1:60" ht="169.5" customHeight="1" x14ac:dyDescent="0.3">
      <c r="A21" s="228"/>
      <c r="B21" s="229"/>
      <c r="C21" s="282"/>
      <c r="D21" s="280"/>
      <c r="E21" s="280"/>
      <c r="F21" s="41" t="s">
        <v>55</v>
      </c>
      <c r="G21" s="51" t="s">
        <v>98</v>
      </c>
      <c r="H21" s="224"/>
      <c r="I21" s="225"/>
      <c r="J21" s="224"/>
      <c r="K21" s="224"/>
      <c r="L21" s="224"/>
      <c r="M21" s="279"/>
      <c r="N21" s="226"/>
      <c r="O21" s="227"/>
      <c r="P21" s="159"/>
      <c r="Q21" s="222"/>
      <c r="R21" s="44" t="s">
        <v>99</v>
      </c>
      <c r="S21" s="45" t="s">
        <v>66</v>
      </c>
      <c r="T21" s="46" t="s">
        <v>97</v>
      </c>
      <c r="U21" s="45" t="s">
        <v>67</v>
      </c>
      <c r="V21" s="45" t="s">
        <v>68</v>
      </c>
      <c r="W21" s="47">
        <f>VLOOKUP(V21,'[2]Datos Validacion'!$K$6:$L$8,2,0)</f>
        <v>0.25</v>
      </c>
      <c r="X21" s="46" t="s">
        <v>69</v>
      </c>
      <c r="Y21" s="47">
        <f>VLOOKUP(X21,'[2]Datos Validacion'!$M$6:$N$7,2,0)</f>
        <v>0.15</v>
      </c>
      <c r="Z21" s="45" t="s">
        <v>70</v>
      </c>
      <c r="AA21" s="53" t="s">
        <v>100</v>
      </c>
      <c r="AB21" s="45" t="s">
        <v>72</v>
      </c>
      <c r="AC21" s="48" t="s">
        <v>101</v>
      </c>
      <c r="AD21" s="49">
        <f t="shared" si="3"/>
        <v>0.4</v>
      </c>
      <c r="AE21" s="50" t="str">
        <f t="shared" si="0"/>
        <v>MUY BAJA</v>
      </c>
      <c r="AF21" s="108">
        <f>+AF20-(AF20*AD21)</f>
        <v>0.12959999999999999</v>
      </c>
      <c r="AG21" s="223"/>
      <c r="AH21" s="223"/>
      <c r="AI21" s="222"/>
      <c r="AJ21" s="224"/>
      <c r="AK21" s="225"/>
      <c r="AL21" s="277"/>
      <c r="AM21" s="186"/>
      <c r="AN21" s="280"/>
      <c r="AO21" s="162"/>
      <c r="AP21" s="186"/>
      <c r="AQ21" s="280"/>
      <c r="AR21" s="186"/>
      <c r="AS21" s="162"/>
      <c r="AT21" s="280"/>
      <c r="AU21" s="186"/>
      <c r="AV21" s="162"/>
      <c r="AW21" s="280"/>
      <c r="AX21" s="186"/>
      <c r="AY21" s="162"/>
      <c r="AZ21" s="280"/>
      <c r="BA21" s="186"/>
      <c r="BB21" s="162"/>
      <c r="BC21" s="280"/>
      <c r="BD21" s="186"/>
      <c r="BE21" s="162"/>
      <c r="BF21" s="280"/>
      <c r="BG21" s="280"/>
      <c r="BH21" s="215"/>
    </row>
    <row r="22" spans="1:60" ht="52.5" customHeight="1" x14ac:dyDescent="0.3">
      <c r="A22" s="228" t="s">
        <v>3</v>
      </c>
      <c r="B22" s="229"/>
      <c r="C22" s="282" t="s">
        <v>83</v>
      </c>
      <c r="D22" s="224" t="s">
        <v>102</v>
      </c>
      <c r="E22" s="224" t="s">
        <v>451</v>
      </c>
      <c r="F22" s="41" t="s">
        <v>55</v>
      </c>
      <c r="G22" s="51" t="s">
        <v>103</v>
      </c>
      <c r="H22" s="224" t="s">
        <v>104</v>
      </c>
      <c r="I22" s="224" t="s">
        <v>105</v>
      </c>
      <c r="J22" s="224" t="s">
        <v>106</v>
      </c>
      <c r="K22" s="224" t="s">
        <v>107</v>
      </c>
      <c r="L22" s="224" t="s">
        <v>108</v>
      </c>
      <c r="M22" s="279">
        <f>VLOOKUP(L22,'[2]Datos Validacion'!$C$6:$D$10,2,0)</f>
        <v>0.8</v>
      </c>
      <c r="N22" s="226" t="s">
        <v>109</v>
      </c>
      <c r="O22" s="227">
        <f>VLOOKUP(N22,'[2]Datos Validacion'!$E$6:$F$15,2,0)</f>
        <v>0.6</v>
      </c>
      <c r="P22" s="159" t="s">
        <v>110</v>
      </c>
      <c r="Q22" s="222" t="s">
        <v>74</v>
      </c>
      <c r="R22" s="52" t="s">
        <v>111</v>
      </c>
      <c r="S22" s="45" t="s">
        <v>66</v>
      </c>
      <c r="T22" s="46" t="s">
        <v>112</v>
      </c>
      <c r="U22" s="45" t="s">
        <v>67</v>
      </c>
      <c r="V22" s="45" t="s">
        <v>68</v>
      </c>
      <c r="W22" s="47">
        <f>VLOOKUP(V22,'[2]Datos Validacion'!$K$6:$L$8,2,0)</f>
        <v>0.25</v>
      </c>
      <c r="X22" s="46" t="s">
        <v>69</v>
      </c>
      <c r="Y22" s="47">
        <f>VLOOKUP(X22,'[2]Datos Validacion'!$M$6:$N$7,2,0)</f>
        <v>0.15</v>
      </c>
      <c r="Z22" s="45" t="s">
        <v>70</v>
      </c>
      <c r="AA22" s="53" t="s">
        <v>113</v>
      </c>
      <c r="AB22" s="45" t="s">
        <v>72</v>
      </c>
      <c r="AC22" s="46" t="s">
        <v>114</v>
      </c>
      <c r="AD22" s="49">
        <f t="shared" si="3"/>
        <v>0.4</v>
      </c>
      <c r="AE22" s="50" t="str">
        <f t="shared" si="0"/>
        <v>MEDIA</v>
      </c>
      <c r="AF22" s="50">
        <f t="shared" si="4"/>
        <v>0.48</v>
      </c>
      <c r="AG22" s="223" t="str">
        <f t="shared" si="1"/>
        <v>MODERADO</v>
      </c>
      <c r="AH22" s="223">
        <f t="shared" si="2"/>
        <v>0.6</v>
      </c>
      <c r="AI22" s="222" t="s">
        <v>115</v>
      </c>
      <c r="AJ22" s="224" t="s">
        <v>75</v>
      </c>
      <c r="AK22" s="277"/>
      <c r="AL22" s="277"/>
      <c r="AM22" s="199">
        <v>45168</v>
      </c>
      <c r="AN22" s="179" t="s">
        <v>482</v>
      </c>
      <c r="AO22" s="161"/>
      <c r="AP22" s="184" t="s">
        <v>3</v>
      </c>
      <c r="AQ22" s="203" t="s">
        <v>483</v>
      </c>
      <c r="AR22" s="184" t="s">
        <v>3</v>
      </c>
      <c r="AS22" s="161"/>
      <c r="AT22" s="203" t="s">
        <v>484</v>
      </c>
      <c r="AU22" s="184" t="s">
        <v>3</v>
      </c>
      <c r="AV22" s="161"/>
      <c r="AW22" s="203" t="s">
        <v>485</v>
      </c>
      <c r="AX22" s="184" t="s">
        <v>3</v>
      </c>
      <c r="AY22" s="161"/>
      <c r="AZ22" s="203" t="s">
        <v>486</v>
      </c>
      <c r="BA22" s="161"/>
      <c r="BB22" s="184" t="s">
        <v>3</v>
      </c>
      <c r="BC22" s="203" t="s">
        <v>487</v>
      </c>
      <c r="BD22" s="161"/>
      <c r="BE22" s="184" t="s">
        <v>3</v>
      </c>
      <c r="BF22" s="203" t="s">
        <v>488</v>
      </c>
      <c r="BG22" s="184" t="s">
        <v>489</v>
      </c>
      <c r="BH22" s="196" t="s">
        <v>543</v>
      </c>
    </row>
    <row r="23" spans="1:60" ht="51.75" customHeight="1" x14ac:dyDescent="0.3">
      <c r="A23" s="228"/>
      <c r="B23" s="229"/>
      <c r="C23" s="282"/>
      <c r="D23" s="224"/>
      <c r="E23" s="224"/>
      <c r="F23" s="41" t="s">
        <v>55</v>
      </c>
      <c r="G23" s="51" t="s">
        <v>116</v>
      </c>
      <c r="H23" s="224"/>
      <c r="I23" s="224"/>
      <c r="J23" s="224"/>
      <c r="K23" s="224"/>
      <c r="L23" s="224"/>
      <c r="M23" s="279"/>
      <c r="N23" s="226"/>
      <c r="O23" s="227"/>
      <c r="P23" s="159"/>
      <c r="Q23" s="222"/>
      <c r="R23" s="52" t="s">
        <v>117</v>
      </c>
      <c r="S23" s="45" t="s">
        <v>66</v>
      </c>
      <c r="T23" s="46" t="s">
        <v>112</v>
      </c>
      <c r="U23" s="45" t="s">
        <v>67</v>
      </c>
      <c r="V23" s="45" t="s">
        <v>118</v>
      </c>
      <c r="W23" s="47">
        <f>VLOOKUP(V23,'[2]Datos Validacion'!$K$6:$L$8,2,0)</f>
        <v>0.15</v>
      </c>
      <c r="X23" s="46" t="s">
        <v>69</v>
      </c>
      <c r="Y23" s="47">
        <f>VLOOKUP(X23,'[2]Datos Validacion'!$M$6:$N$7,2,0)</f>
        <v>0.15</v>
      </c>
      <c r="Z23" s="45" t="s">
        <v>70</v>
      </c>
      <c r="AA23" s="53" t="s">
        <v>113</v>
      </c>
      <c r="AB23" s="45" t="s">
        <v>72</v>
      </c>
      <c r="AC23" s="46" t="s">
        <v>119</v>
      </c>
      <c r="AD23" s="49">
        <f t="shared" si="3"/>
        <v>0.3</v>
      </c>
      <c r="AE23" s="50" t="str">
        <f t="shared" si="0"/>
        <v>BAJA</v>
      </c>
      <c r="AF23" s="50">
        <f>+AF22-(AF22*AD23)</f>
        <v>0.33599999999999997</v>
      </c>
      <c r="AG23" s="223"/>
      <c r="AH23" s="223"/>
      <c r="AI23" s="222"/>
      <c r="AJ23" s="224"/>
      <c r="AK23" s="277"/>
      <c r="AL23" s="277"/>
      <c r="AM23" s="185"/>
      <c r="AN23" s="185"/>
      <c r="AO23" s="182"/>
      <c r="AP23" s="185"/>
      <c r="AQ23" s="204"/>
      <c r="AR23" s="185"/>
      <c r="AS23" s="182"/>
      <c r="AT23" s="204"/>
      <c r="AU23" s="185"/>
      <c r="AV23" s="182"/>
      <c r="AW23" s="204"/>
      <c r="AX23" s="185"/>
      <c r="AY23" s="182"/>
      <c r="AZ23" s="204"/>
      <c r="BA23" s="182"/>
      <c r="BB23" s="185"/>
      <c r="BC23" s="204"/>
      <c r="BD23" s="182"/>
      <c r="BE23" s="185"/>
      <c r="BF23" s="204"/>
      <c r="BG23" s="185"/>
      <c r="BH23" s="216"/>
    </row>
    <row r="24" spans="1:60" ht="54.75" customHeight="1" x14ac:dyDescent="0.3">
      <c r="A24" s="228"/>
      <c r="B24" s="229"/>
      <c r="C24" s="282"/>
      <c r="D24" s="224"/>
      <c r="E24" s="224"/>
      <c r="F24" s="41" t="s">
        <v>120</v>
      </c>
      <c r="G24" s="51" t="s">
        <v>121</v>
      </c>
      <c r="H24" s="224"/>
      <c r="I24" s="224"/>
      <c r="J24" s="224"/>
      <c r="K24" s="224"/>
      <c r="L24" s="224"/>
      <c r="M24" s="279"/>
      <c r="N24" s="226"/>
      <c r="O24" s="227"/>
      <c r="P24" s="159"/>
      <c r="Q24" s="222"/>
      <c r="R24" s="52" t="s">
        <v>122</v>
      </c>
      <c r="S24" s="45" t="s">
        <v>66</v>
      </c>
      <c r="T24" s="46" t="s">
        <v>112</v>
      </c>
      <c r="U24" s="45" t="s">
        <v>67</v>
      </c>
      <c r="V24" s="45" t="s">
        <v>118</v>
      </c>
      <c r="W24" s="47">
        <f>VLOOKUP(V24,'[2]Datos Validacion'!$K$6:$L$8,2,0)</f>
        <v>0.15</v>
      </c>
      <c r="X24" s="46" t="s">
        <v>69</v>
      </c>
      <c r="Y24" s="47">
        <f>VLOOKUP(X24,'[2]Datos Validacion'!$M$6:$N$7,2,0)</f>
        <v>0.15</v>
      </c>
      <c r="Z24" s="45" t="s">
        <v>70</v>
      </c>
      <c r="AA24" s="53" t="s">
        <v>113</v>
      </c>
      <c r="AB24" s="45" t="s">
        <v>72</v>
      </c>
      <c r="AC24" s="46" t="s">
        <v>123</v>
      </c>
      <c r="AD24" s="49">
        <f t="shared" si="3"/>
        <v>0.3</v>
      </c>
      <c r="AE24" s="50" t="str">
        <f t="shared" si="0"/>
        <v>BAJA</v>
      </c>
      <c r="AF24" s="108">
        <f>+AF23-(AF23*AD24)</f>
        <v>0.23519999999999996</v>
      </c>
      <c r="AG24" s="223"/>
      <c r="AH24" s="223"/>
      <c r="AI24" s="222"/>
      <c r="AJ24" s="224"/>
      <c r="AK24" s="277"/>
      <c r="AL24" s="277"/>
      <c r="AM24" s="186"/>
      <c r="AN24" s="186"/>
      <c r="AO24" s="162"/>
      <c r="AP24" s="186"/>
      <c r="AQ24" s="205"/>
      <c r="AR24" s="186"/>
      <c r="AS24" s="162"/>
      <c r="AT24" s="205"/>
      <c r="AU24" s="186"/>
      <c r="AV24" s="162"/>
      <c r="AW24" s="205"/>
      <c r="AX24" s="186"/>
      <c r="AY24" s="162"/>
      <c r="AZ24" s="205"/>
      <c r="BA24" s="162"/>
      <c r="BB24" s="186"/>
      <c r="BC24" s="205"/>
      <c r="BD24" s="162"/>
      <c r="BE24" s="186"/>
      <c r="BF24" s="205"/>
      <c r="BG24" s="186"/>
      <c r="BH24" s="215"/>
    </row>
    <row r="25" spans="1:60" ht="26.25" customHeight="1" x14ac:dyDescent="0.3">
      <c r="A25" s="228" t="s">
        <v>3</v>
      </c>
      <c r="B25" s="229"/>
      <c r="C25" s="282" t="s">
        <v>124</v>
      </c>
      <c r="D25" s="224" t="s">
        <v>125</v>
      </c>
      <c r="E25" s="224" t="s">
        <v>126</v>
      </c>
      <c r="F25" s="224" t="s">
        <v>55</v>
      </c>
      <c r="G25" s="285" t="s">
        <v>127</v>
      </c>
      <c r="H25" s="224" t="s">
        <v>128</v>
      </c>
      <c r="I25" s="224" t="s">
        <v>129</v>
      </c>
      <c r="J25" s="224" t="s">
        <v>59</v>
      </c>
      <c r="K25" s="224" t="s">
        <v>130</v>
      </c>
      <c r="L25" s="224" t="s">
        <v>61</v>
      </c>
      <c r="M25" s="279">
        <f>VLOOKUP(L25,'[2]Datos Validacion'!$C$6:$D$10,2,0)</f>
        <v>0.4</v>
      </c>
      <c r="N25" s="226" t="s">
        <v>62</v>
      </c>
      <c r="O25" s="227">
        <f>VLOOKUP(N25,'[2]Datos Validacion'!$E$6:$F$15,2,0)</f>
        <v>0.8</v>
      </c>
      <c r="P25" s="159" t="s">
        <v>63</v>
      </c>
      <c r="Q25" s="222" t="s">
        <v>74</v>
      </c>
      <c r="R25" s="54" t="s">
        <v>131</v>
      </c>
      <c r="S25" s="45" t="s">
        <v>66</v>
      </c>
      <c r="T25" s="46" t="s">
        <v>132</v>
      </c>
      <c r="U25" s="45" t="s">
        <v>67</v>
      </c>
      <c r="V25" s="45" t="s">
        <v>68</v>
      </c>
      <c r="W25" s="47">
        <f>VLOOKUP(V25,'[2]Datos Validacion'!$K$6:$L$8,2,0)</f>
        <v>0.25</v>
      </c>
      <c r="X25" s="46" t="s">
        <v>69</v>
      </c>
      <c r="Y25" s="47">
        <f>VLOOKUP(X25,'[2]Datos Validacion'!$M$6:$N$7,2,0)</f>
        <v>0.15</v>
      </c>
      <c r="Z25" s="45" t="s">
        <v>70</v>
      </c>
      <c r="AA25" s="53" t="s">
        <v>133</v>
      </c>
      <c r="AB25" s="45" t="s">
        <v>72</v>
      </c>
      <c r="AC25" s="43" t="s">
        <v>134</v>
      </c>
      <c r="AD25" s="49">
        <f t="shared" si="3"/>
        <v>0.4</v>
      </c>
      <c r="AE25" s="50" t="str">
        <f t="shared" si="0"/>
        <v>BAJA</v>
      </c>
      <c r="AF25" s="50">
        <f t="shared" si="4"/>
        <v>0.24</v>
      </c>
      <c r="AG25" s="223" t="str">
        <f t="shared" si="1"/>
        <v>MAYOR</v>
      </c>
      <c r="AH25" s="223">
        <f t="shared" si="2"/>
        <v>0.8</v>
      </c>
      <c r="AI25" s="222" t="s">
        <v>74</v>
      </c>
      <c r="AJ25" s="224" t="s">
        <v>75</v>
      </c>
      <c r="AK25" s="225" t="s">
        <v>135</v>
      </c>
      <c r="AL25" s="277"/>
      <c r="AM25" s="181">
        <v>45169</v>
      </c>
      <c r="AN25" s="179" t="s">
        <v>513</v>
      </c>
      <c r="AO25" s="179"/>
      <c r="AP25" s="179" t="s">
        <v>3</v>
      </c>
      <c r="AQ25" s="179" t="s">
        <v>514</v>
      </c>
      <c r="AR25" s="179" t="s">
        <v>3</v>
      </c>
      <c r="AS25" s="179"/>
      <c r="AT25" s="179" t="s">
        <v>515</v>
      </c>
      <c r="AU25" s="179" t="s">
        <v>491</v>
      </c>
      <c r="AV25" s="179"/>
      <c r="AW25" s="179" t="s">
        <v>514</v>
      </c>
      <c r="AX25" s="179" t="s">
        <v>3</v>
      </c>
      <c r="AY25" s="179"/>
      <c r="AZ25" s="179" t="s">
        <v>516</v>
      </c>
      <c r="BA25" s="179" t="s">
        <v>3</v>
      </c>
      <c r="BB25" s="179"/>
      <c r="BC25" s="179" t="s">
        <v>517</v>
      </c>
      <c r="BD25" s="179"/>
      <c r="BE25" s="179" t="s">
        <v>3</v>
      </c>
      <c r="BF25" s="179" t="s">
        <v>518</v>
      </c>
      <c r="BG25" s="179" t="s">
        <v>519</v>
      </c>
      <c r="BH25" s="196" t="s">
        <v>548</v>
      </c>
    </row>
    <row r="26" spans="1:60" ht="37.5" x14ac:dyDescent="0.3">
      <c r="A26" s="228"/>
      <c r="B26" s="229"/>
      <c r="C26" s="282"/>
      <c r="D26" s="224"/>
      <c r="E26" s="224"/>
      <c r="F26" s="224"/>
      <c r="G26" s="285"/>
      <c r="H26" s="224"/>
      <c r="I26" s="224"/>
      <c r="J26" s="224"/>
      <c r="K26" s="224"/>
      <c r="L26" s="224"/>
      <c r="M26" s="279"/>
      <c r="N26" s="226"/>
      <c r="O26" s="227"/>
      <c r="P26" s="159"/>
      <c r="Q26" s="222"/>
      <c r="R26" s="54" t="s">
        <v>136</v>
      </c>
      <c r="S26" s="45" t="s">
        <v>66</v>
      </c>
      <c r="T26" s="46" t="s">
        <v>137</v>
      </c>
      <c r="U26" s="45" t="s">
        <v>67</v>
      </c>
      <c r="V26" s="45" t="s">
        <v>68</v>
      </c>
      <c r="W26" s="47">
        <f>VLOOKUP(V26,'[2]Datos Validacion'!$K$6:$L$8,2,0)</f>
        <v>0.25</v>
      </c>
      <c r="X26" s="46" t="s">
        <v>69</v>
      </c>
      <c r="Y26" s="47">
        <f>VLOOKUP(X26,'[2]Datos Validacion'!$M$6:$N$7,2,0)</f>
        <v>0.15</v>
      </c>
      <c r="Z26" s="45" t="s">
        <v>70</v>
      </c>
      <c r="AA26" s="53" t="s">
        <v>133</v>
      </c>
      <c r="AB26" s="45" t="s">
        <v>72</v>
      </c>
      <c r="AC26" s="55" t="s">
        <v>138</v>
      </c>
      <c r="AD26" s="49">
        <f t="shared" si="3"/>
        <v>0.4</v>
      </c>
      <c r="AE26" s="50" t="str">
        <f t="shared" si="0"/>
        <v>MUY BAJA</v>
      </c>
      <c r="AF26" s="50">
        <f>+AF25-(AF25*AD26)</f>
        <v>0.14399999999999999</v>
      </c>
      <c r="AG26" s="223"/>
      <c r="AH26" s="223"/>
      <c r="AI26" s="222"/>
      <c r="AJ26" s="224"/>
      <c r="AK26" s="283"/>
      <c r="AL26" s="277"/>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97"/>
    </row>
    <row r="27" spans="1:60" ht="25" x14ac:dyDescent="0.3">
      <c r="A27" s="228"/>
      <c r="B27" s="229"/>
      <c r="C27" s="282"/>
      <c r="D27" s="224"/>
      <c r="E27" s="224"/>
      <c r="F27" s="224"/>
      <c r="G27" s="285"/>
      <c r="H27" s="224"/>
      <c r="I27" s="224"/>
      <c r="J27" s="224"/>
      <c r="K27" s="224"/>
      <c r="L27" s="224"/>
      <c r="M27" s="279"/>
      <c r="N27" s="226"/>
      <c r="O27" s="227"/>
      <c r="P27" s="159"/>
      <c r="Q27" s="222"/>
      <c r="R27" s="54" t="s">
        <v>139</v>
      </c>
      <c r="S27" s="45" t="s">
        <v>66</v>
      </c>
      <c r="T27" s="46" t="s">
        <v>140</v>
      </c>
      <c r="U27" s="45" t="s">
        <v>67</v>
      </c>
      <c r="V27" s="45" t="s">
        <v>68</v>
      </c>
      <c r="W27" s="47">
        <f>VLOOKUP(V27,'[2]Datos Validacion'!$K$6:$L$8,2,0)</f>
        <v>0.25</v>
      </c>
      <c r="X27" s="46" t="s">
        <v>69</v>
      </c>
      <c r="Y27" s="47">
        <f>VLOOKUP(X27,'[2]Datos Validacion'!$M$6:$N$7,2,0)</f>
        <v>0.15</v>
      </c>
      <c r="Z27" s="45" t="s">
        <v>70</v>
      </c>
      <c r="AA27" s="53" t="s">
        <v>141</v>
      </c>
      <c r="AB27" s="45" t="s">
        <v>72</v>
      </c>
      <c r="AC27" s="43" t="s">
        <v>142</v>
      </c>
      <c r="AD27" s="49">
        <f t="shared" si="3"/>
        <v>0.4</v>
      </c>
      <c r="AE27" s="50" t="str">
        <f t="shared" si="0"/>
        <v>MUY BAJA</v>
      </c>
      <c r="AF27" s="50">
        <f t="shared" ref="AF27:AF30" si="5">+AF26-(AF26*AD27)</f>
        <v>8.6399999999999991E-2</v>
      </c>
      <c r="AG27" s="223"/>
      <c r="AH27" s="223"/>
      <c r="AI27" s="222"/>
      <c r="AJ27" s="224"/>
      <c r="AK27" s="283"/>
      <c r="AL27" s="277"/>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97"/>
    </row>
    <row r="28" spans="1:60" ht="25" x14ac:dyDescent="0.3">
      <c r="A28" s="228"/>
      <c r="B28" s="229"/>
      <c r="C28" s="282"/>
      <c r="D28" s="224"/>
      <c r="E28" s="224"/>
      <c r="F28" s="224" t="s">
        <v>55</v>
      </c>
      <c r="G28" s="285" t="s">
        <v>143</v>
      </c>
      <c r="H28" s="224"/>
      <c r="I28" s="224"/>
      <c r="J28" s="224"/>
      <c r="K28" s="224"/>
      <c r="L28" s="224"/>
      <c r="M28" s="279"/>
      <c r="N28" s="226"/>
      <c r="O28" s="227"/>
      <c r="P28" s="159"/>
      <c r="Q28" s="222"/>
      <c r="R28" s="54" t="s">
        <v>144</v>
      </c>
      <c r="S28" s="45" t="s">
        <v>66</v>
      </c>
      <c r="T28" s="46" t="s">
        <v>145</v>
      </c>
      <c r="U28" s="45" t="s">
        <v>67</v>
      </c>
      <c r="V28" s="45" t="s">
        <v>68</v>
      </c>
      <c r="W28" s="47">
        <f>VLOOKUP(V28,'[2]Datos Validacion'!$K$6:$L$8,2,0)</f>
        <v>0.25</v>
      </c>
      <c r="X28" s="46" t="s">
        <v>69</v>
      </c>
      <c r="Y28" s="47">
        <f>VLOOKUP(X28,'[2]Datos Validacion'!$M$6:$N$7,2,0)</f>
        <v>0.15</v>
      </c>
      <c r="Z28" s="45" t="s">
        <v>70</v>
      </c>
      <c r="AA28" s="53" t="s">
        <v>133</v>
      </c>
      <c r="AB28" s="45" t="s">
        <v>72</v>
      </c>
      <c r="AC28" s="55" t="s">
        <v>146</v>
      </c>
      <c r="AD28" s="49">
        <f t="shared" si="3"/>
        <v>0.4</v>
      </c>
      <c r="AE28" s="50" t="str">
        <f t="shared" si="0"/>
        <v>MUY BAJA</v>
      </c>
      <c r="AF28" s="50">
        <f t="shared" si="5"/>
        <v>5.183999999999999E-2</v>
      </c>
      <c r="AG28" s="223"/>
      <c r="AH28" s="223"/>
      <c r="AI28" s="222"/>
      <c r="AJ28" s="224"/>
      <c r="AK28" s="283"/>
      <c r="AL28" s="277"/>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97"/>
    </row>
    <row r="29" spans="1:60" ht="25" x14ac:dyDescent="0.3">
      <c r="A29" s="228"/>
      <c r="B29" s="229"/>
      <c r="C29" s="282"/>
      <c r="D29" s="224"/>
      <c r="E29" s="224"/>
      <c r="F29" s="224"/>
      <c r="G29" s="285"/>
      <c r="H29" s="224"/>
      <c r="I29" s="224"/>
      <c r="J29" s="224"/>
      <c r="K29" s="224"/>
      <c r="L29" s="224"/>
      <c r="M29" s="279"/>
      <c r="N29" s="226"/>
      <c r="O29" s="227"/>
      <c r="P29" s="159"/>
      <c r="Q29" s="222"/>
      <c r="R29" s="54" t="s">
        <v>147</v>
      </c>
      <c r="S29" s="45" t="s">
        <v>66</v>
      </c>
      <c r="T29" s="46" t="s">
        <v>140</v>
      </c>
      <c r="U29" s="45" t="s">
        <v>67</v>
      </c>
      <c r="V29" s="45" t="s">
        <v>68</v>
      </c>
      <c r="W29" s="47">
        <f>VLOOKUP(V29,'[2]Datos Validacion'!$K$6:$L$8,2,0)</f>
        <v>0.25</v>
      </c>
      <c r="X29" s="46" t="s">
        <v>69</v>
      </c>
      <c r="Y29" s="47">
        <f>VLOOKUP(X29,'[2]Datos Validacion'!$M$6:$N$7,2,0)</f>
        <v>0.15</v>
      </c>
      <c r="Z29" s="45" t="s">
        <v>70</v>
      </c>
      <c r="AA29" s="53" t="s">
        <v>133</v>
      </c>
      <c r="AB29" s="45" t="s">
        <v>72</v>
      </c>
      <c r="AC29" s="55" t="s">
        <v>148</v>
      </c>
      <c r="AD29" s="49">
        <f t="shared" si="3"/>
        <v>0.4</v>
      </c>
      <c r="AE29" s="50" t="str">
        <f t="shared" si="0"/>
        <v>MUY BAJA</v>
      </c>
      <c r="AF29" s="50">
        <f t="shared" si="5"/>
        <v>3.1103999999999993E-2</v>
      </c>
      <c r="AG29" s="223"/>
      <c r="AH29" s="223"/>
      <c r="AI29" s="222"/>
      <c r="AJ29" s="224"/>
      <c r="AK29" s="283"/>
      <c r="AL29" s="277"/>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97"/>
    </row>
    <row r="30" spans="1:60" ht="25" x14ac:dyDescent="0.3">
      <c r="A30" s="228"/>
      <c r="B30" s="229"/>
      <c r="C30" s="282"/>
      <c r="D30" s="224"/>
      <c r="E30" s="224"/>
      <c r="F30" s="224"/>
      <c r="G30" s="285"/>
      <c r="H30" s="224"/>
      <c r="I30" s="224"/>
      <c r="J30" s="224"/>
      <c r="K30" s="224"/>
      <c r="L30" s="224"/>
      <c r="M30" s="279"/>
      <c r="N30" s="226"/>
      <c r="O30" s="227"/>
      <c r="P30" s="159"/>
      <c r="Q30" s="222"/>
      <c r="R30" s="54" t="s">
        <v>149</v>
      </c>
      <c r="S30" s="45" t="s">
        <v>66</v>
      </c>
      <c r="T30" s="46" t="s">
        <v>140</v>
      </c>
      <c r="U30" s="45" t="s">
        <v>67</v>
      </c>
      <c r="V30" s="45" t="s">
        <v>68</v>
      </c>
      <c r="W30" s="47">
        <f>VLOOKUP(V30,'[2]Datos Validacion'!$K$6:$L$8,2,0)</f>
        <v>0.25</v>
      </c>
      <c r="X30" s="46" t="s">
        <v>69</v>
      </c>
      <c r="Y30" s="47">
        <f>VLOOKUP(X30,'[2]Datos Validacion'!$M$6:$N$7,2,0)</f>
        <v>0.15</v>
      </c>
      <c r="Z30" s="45" t="s">
        <v>70</v>
      </c>
      <c r="AA30" s="53" t="s">
        <v>133</v>
      </c>
      <c r="AB30" s="45" t="s">
        <v>72</v>
      </c>
      <c r="AC30" s="55" t="s">
        <v>148</v>
      </c>
      <c r="AD30" s="49">
        <f t="shared" si="3"/>
        <v>0.4</v>
      </c>
      <c r="AE30" s="50" t="str">
        <f t="shared" si="0"/>
        <v>MUY BAJA</v>
      </c>
      <c r="AF30" s="108">
        <f t="shared" si="5"/>
        <v>1.8662399999999996E-2</v>
      </c>
      <c r="AG30" s="223"/>
      <c r="AH30" s="223"/>
      <c r="AI30" s="222"/>
      <c r="AJ30" s="224"/>
      <c r="AK30" s="283"/>
      <c r="AL30" s="277"/>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98"/>
    </row>
    <row r="31" spans="1:60" ht="50" x14ac:dyDescent="0.3">
      <c r="A31" s="228" t="s">
        <v>3</v>
      </c>
      <c r="B31" s="229"/>
      <c r="C31" s="282" t="s">
        <v>124</v>
      </c>
      <c r="D31" s="224" t="s">
        <v>125</v>
      </c>
      <c r="E31" s="224" t="s">
        <v>126</v>
      </c>
      <c r="F31" s="224" t="s">
        <v>55</v>
      </c>
      <c r="G31" s="280" t="s">
        <v>150</v>
      </c>
      <c r="H31" s="224" t="s">
        <v>151</v>
      </c>
      <c r="I31" s="224" t="s">
        <v>152</v>
      </c>
      <c r="J31" s="224" t="s">
        <v>59</v>
      </c>
      <c r="K31" s="224" t="s">
        <v>153</v>
      </c>
      <c r="L31" s="224" t="s">
        <v>154</v>
      </c>
      <c r="M31" s="279">
        <f>VLOOKUP(L31,'[2]Datos Validacion'!$C$6:$D$10,2,0)</f>
        <v>0.2</v>
      </c>
      <c r="N31" s="226" t="s">
        <v>62</v>
      </c>
      <c r="O31" s="227">
        <f>VLOOKUP(N31,'[2]Datos Validacion'!$E$6:$F$15,2,0)</f>
        <v>0.8</v>
      </c>
      <c r="P31" s="159" t="s">
        <v>63</v>
      </c>
      <c r="Q31" s="222" t="s">
        <v>74</v>
      </c>
      <c r="R31" s="54" t="s">
        <v>155</v>
      </c>
      <c r="S31" s="45" t="s">
        <v>66</v>
      </c>
      <c r="T31" s="45" t="s">
        <v>156</v>
      </c>
      <c r="U31" s="45" t="s">
        <v>67</v>
      </c>
      <c r="V31" s="45" t="s">
        <v>68</v>
      </c>
      <c r="W31" s="47">
        <f>VLOOKUP(V31,'[2]Datos Validacion'!$K$6:$L$8,2,0)</f>
        <v>0.25</v>
      </c>
      <c r="X31" s="46" t="s">
        <v>69</v>
      </c>
      <c r="Y31" s="47">
        <f>VLOOKUP(X31,'[2]Datos Validacion'!$M$6:$N$7,2,0)</f>
        <v>0.15</v>
      </c>
      <c r="Z31" s="45" t="s">
        <v>70</v>
      </c>
      <c r="AA31" s="53" t="s">
        <v>157</v>
      </c>
      <c r="AB31" s="45" t="s">
        <v>72</v>
      </c>
      <c r="AC31" s="43" t="s">
        <v>158</v>
      </c>
      <c r="AD31" s="49">
        <f t="shared" si="3"/>
        <v>0.4</v>
      </c>
      <c r="AE31" s="50" t="str">
        <f t="shared" si="0"/>
        <v>MUY BAJA</v>
      </c>
      <c r="AF31" s="50">
        <f t="shared" si="4"/>
        <v>0.12</v>
      </c>
      <c r="AG31" s="223" t="str">
        <f t="shared" si="1"/>
        <v>MAYOR</v>
      </c>
      <c r="AH31" s="223">
        <f t="shared" si="2"/>
        <v>0.8</v>
      </c>
      <c r="AI31" s="222" t="s">
        <v>74</v>
      </c>
      <c r="AJ31" s="224" t="s">
        <v>75</v>
      </c>
      <c r="AK31" s="224" t="s">
        <v>159</v>
      </c>
      <c r="AL31" s="277"/>
      <c r="AM31" s="181">
        <v>45169</v>
      </c>
      <c r="AN31" s="179" t="s">
        <v>513</v>
      </c>
      <c r="AO31" s="179"/>
      <c r="AP31" s="179" t="s">
        <v>3</v>
      </c>
      <c r="AQ31" s="179" t="s">
        <v>520</v>
      </c>
      <c r="AR31" s="179" t="s">
        <v>3</v>
      </c>
      <c r="AS31" s="179"/>
      <c r="AT31" s="179" t="s">
        <v>521</v>
      </c>
      <c r="AU31" s="179" t="s">
        <v>3</v>
      </c>
      <c r="AV31" s="179"/>
      <c r="AW31" s="179" t="s">
        <v>522</v>
      </c>
      <c r="AX31" s="179"/>
      <c r="AY31" s="179" t="s">
        <v>3</v>
      </c>
      <c r="AZ31" s="179" t="s">
        <v>523</v>
      </c>
      <c r="BA31" s="179"/>
      <c r="BB31" s="179"/>
      <c r="BC31" s="179" t="s">
        <v>524</v>
      </c>
      <c r="BD31" s="179"/>
      <c r="BE31" s="179" t="s">
        <v>3</v>
      </c>
      <c r="BF31" s="179" t="s">
        <v>518</v>
      </c>
      <c r="BG31" s="179" t="s">
        <v>519</v>
      </c>
      <c r="BH31" s="196" t="s">
        <v>549</v>
      </c>
    </row>
    <row r="32" spans="1:60" ht="37.5" customHeight="1" x14ac:dyDescent="0.3">
      <c r="A32" s="228"/>
      <c r="B32" s="229"/>
      <c r="C32" s="282"/>
      <c r="D32" s="224"/>
      <c r="E32" s="224"/>
      <c r="F32" s="224"/>
      <c r="G32" s="280"/>
      <c r="H32" s="224"/>
      <c r="I32" s="224"/>
      <c r="J32" s="224"/>
      <c r="K32" s="224"/>
      <c r="L32" s="224"/>
      <c r="M32" s="279"/>
      <c r="N32" s="226"/>
      <c r="O32" s="227"/>
      <c r="P32" s="159"/>
      <c r="Q32" s="222"/>
      <c r="R32" s="286" t="s">
        <v>160</v>
      </c>
      <c r="S32" s="229" t="s">
        <v>66</v>
      </c>
      <c r="T32" s="229" t="s">
        <v>156</v>
      </c>
      <c r="U32" s="229" t="s">
        <v>67</v>
      </c>
      <c r="V32" s="229" t="s">
        <v>68</v>
      </c>
      <c r="W32" s="279">
        <f>VLOOKUP(V32,'[2]Datos Validacion'!$K$6:$L$8,2,0)</f>
        <v>0.25</v>
      </c>
      <c r="X32" s="280" t="s">
        <v>69</v>
      </c>
      <c r="Y32" s="279">
        <f>VLOOKUP(X32,'[2]Datos Validacion'!$M$6:$N$7,2,0)</f>
        <v>0.15</v>
      </c>
      <c r="Z32" s="229" t="s">
        <v>70</v>
      </c>
      <c r="AA32" s="284" t="s">
        <v>161</v>
      </c>
      <c r="AB32" s="229" t="s">
        <v>72</v>
      </c>
      <c r="AC32" s="280" t="s">
        <v>158</v>
      </c>
      <c r="AD32" s="49">
        <f t="shared" si="3"/>
        <v>0.4</v>
      </c>
      <c r="AE32" s="50" t="str">
        <f t="shared" si="0"/>
        <v>MUY BAJA</v>
      </c>
      <c r="AF32" s="287">
        <f t="shared" ref="AF32" si="6">+AF31-(AF31*AD32)</f>
        <v>7.1999999999999995E-2</v>
      </c>
      <c r="AG32" s="223"/>
      <c r="AH32" s="223"/>
      <c r="AI32" s="222"/>
      <c r="AJ32" s="224"/>
      <c r="AK32" s="224"/>
      <c r="AL32" s="277"/>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97"/>
    </row>
    <row r="33" spans="1:60" ht="39" customHeight="1" x14ac:dyDescent="0.3">
      <c r="A33" s="228"/>
      <c r="B33" s="229"/>
      <c r="C33" s="282"/>
      <c r="D33" s="224"/>
      <c r="E33" s="224"/>
      <c r="F33" s="224"/>
      <c r="G33" s="280"/>
      <c r="H33" s="224"/>
      <c r="I33" s="224"/>
      <c r="J33" s="224"/>
      <c r="K33" s="224"/>
      <c r="L33" s="224"/>
      <c r="M33" s="279"/>
      <c r="N33" s="226"/>
      <c r="O33" s="227"/>
      <c r="P33" s="159"/>
      <c r="Q33" s="222"/>
      <c r="R33" s="286"/>
      <c r="S33" s="229"/>
      <c r="T33" s="229"/>
      <c r="U33" s="229"/>
      <c r="V33" s="229"/>
      <c r="W33" s="279"/>
      <c r="X33" s="280"/>
      <c r="Y33" s="279"/>
      <c r="Z33" s="229"/>
      <c r="AA33" s="284"/>
      <c r="AB33" s="229"/>
      <c r="AC33" s="280"/>
      <c r="AD33" s="49">
        <f t="shared" si="3"/>
        <v>0</v>
      </c>
      <c r="AE33" s="50" t="str">
        <f t="shared" si="0"/>
        <v>MUY BAJA</v>
      </c>
      <c r="AF33" s="287"/>
      <c r="AG33" s="223"/>
      <c r="AH33" s="223"/>
      <c r="AI33" s="222"/>
      <c r="AJ33" s="224"/>
      <c r="AK33" s="224"/>
      <c r="AL33" s="277"/>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98"/>
    </row>
    <row r="34" spans="1:60" ht="98.25" customHeight="1" x14ac:dyDescent="0.3">
      <c r="A34" s="228" t="s">
        <v>3</v>
      </c>
      <c r="B34" s="229"/>
      <c r="C34" s="282" t="s">
        <v>124</v>
      </c>
      <c r="D34" s="224" t="s">
        <v>162</v>
      </c>
      <c r="E34" s="224" t="s">
        <v>163</v>
      </c>
      <c r="F34" s="41" t="s">
        <v>55</v>
      </c>
      <c r="G34" s="43" t="s">
        <v>164</v>
      </c>
      <c r="H34" s="224" t="s">
        <v>165</v>
      </c>
      <c r="I34" s="224" t="s">
        <v>166</v>
      </c>
      <c r="J34" s="224" t="s">
        <v>59</v>
      </c>
      <c r="K34" s="224" t="s">
        <v>167</v>
      </c>
      <c r="L34" s="224" t="s">
        <v>61</v>
      </c>
      <c r="M34" s="279">
        <f>VLOOKUP(L34,'[2]Datos Validacion'!$C$6:$D$10,2,0)</f>
        <v>0.4</v>
      </c>
      <c r="N34" s="226" t="s">
        <v>62</v>
      </c>
      <c r="O34" s="227">
        <f>VLOOKUP(N34,'[2]Datos Validacion'!$E$6:$F$15,2,0)</f>
        <v>0.8</v>
      </c>
      <c r="P34" s="159" t="s">
        <v>168</v>
      </c>
      <c r="Q34" s="222" t="s">
        <v>74</v>
      </c>
      <c r="R34" s="56" t="s">
        <v>169</v>
      </c>
      <c r="S34" s="45" t="s">
        <v>66</v>
      </c>
      <c r="T34" s="46" t="s">
        <v>170</v>
      </c>
      <c r="U34" s="45" t="s">
        <v>67</v>
      </c>
      <c r="V34" s="45" t="s">
        <v>68</v>
      </c>
      <c r="W34" s="47">
        <f>VLOOKUP(V34,'[2]Datos Validacion'!$K$6:$L$8,2,0)</f>
        <v>0.25</v>
      </c>
      <c r="X34" s="46" t="s">
        <v>69</v>
      </c>
      <c r="Y34" s="47">
        <f>VLOOKUP(X34,'[2]Datos Validacion'!$M$6:$N$7,2,0)</f>
        <v>0.15</v>
      </c>
      <c r="Z34" s="45" t="s">
        <v>70</v>
      </c>
      <c r="AA34" s="53" t="s">
        <v>171</v>
      </c>
      <c r="AB34" s="45" t="s">
        <v>72</v>
      </c>
      <c r="AC34" s="46" t="s">
        <v>172</v>
      </c>
      <c r="AD34" s="49">
        <f t="shared" si="3"/>
        <v>0.4</v>
      </c>
      <c r="AE34" s="50" t="str">
        <f t="shared" si="0"/>
        <v>BAJA</v>
      </c>
      <c r="AF34" s="50">
        <f t="shared" ref="AF34:AF42" si="7">IF(OR(V34="prevenir",V34="detectar"),(M34-(M34*AD34)), M34)</f>
        <v>0.24</v>
      </c>
      <c r="AG34" s="223" t="str">
        <f t="shared" ref="AG34:AG42" si="8">IF(AH34&lt;=20%,"LEVE",IF(AH34&lt;=40%,"MENOR",IF(AH34&lt;=60%,"MODERADO",IF(AH34&lt;=80%,"MAYOR","CATASTROFICO"))))</f>
        <v>MAYOR</v>
      </c>
      <c r="AH34" s="223">
        <f t="shared" ref="AH34:AH42" si="9">IF(V34="corregir",(O34-(O34*AD34)), O34)</f>
        <v>0.8</v>
      </c>
      <c r="AI34" s="222" t="s">
        <v>74</v>
      </c>
      <c r="AJ34" s="224" t="s">
        <v>75</v>
      </c>
      <c r="AK34" s="225" t="s">
        <v>173</v>
      </c>
      <c r="AL34" s="277"/>
      <c r="AM34" s="199">
        <v>45169</v>
      </c>
      <c r="AN34" s="179" t="s">
        <v>498</v>
      </c>
      <c r="AO34" s="161"/>
      <c r="AP34" s="184" t="s">
        <v>3</v>
      </c>
      <c r="AQ34" s="200" t="s">
        <v>499</v>
      </c>
      <c r="AR34" s="184" t="s">
        <v>500</v>
      </c>
      <c r="AS34" s="161"/>
      <c r="AT34" s="196" t="s">
        <v>501</v>
      </c>
      <c r="AU34" s="184" t="s">
        <v>3</v>
      </c>
      <c r="AV34" s="161"/>
      <c r="AW34" s="196" t="s">
        <v>502</v>
      </c>
      <c r="AX34" s="184" t="s">
        <v>3</v>
      </c>
      <c r="AY34" s="161"/>
      <c r="AZ34" s="196" t="s">
        <v>503</v>
      </c>
      <c r="BA34" s="161"/>
      <c r="BB34" s="161"/>
      <c r="BC34" s="196" t="s">
        <v>504</v>
      </c>
      <c r="BD34" s="161"/>
      <c r="BE34" s="184" t="s">
        <v>3</v>
      </c>
      <c r="BF34" s="196" t="s">
        <v>505</v>
      </c>
      <c r="BG34" s="206" t="s">
        <v>506</v>
      </c>
      <c r="BH34" s="196" t="s">
        <v>549</v>
      </c>
    </row>
    <row r="35" spans="1:60" ht="99" customHeight="1" x14ac:dyDescent="0.3">
      <c r="A35" s="228"/>
      <c r="B35" s="229"/>
      <c r="C35" s="282"/>
      <c r="D35" s="224"/>
      <c r="E35" s="224"/>
      <c r="F35" s="41" t="s">
        <v>55</v>
      </c>
      <c r="G35" s="43" t="s">
        <v>174</v>
      </c>
      <c r="H35" s="224"/>
      <c r="I35" s="224"/>
      <c r="J35" s="224"/>
      <c r="K35" s="224"/>
      <c r="L35" s="224"/>
      <c r="M35" s="279"/>
      <c r="N35" s="226"/>
      <c r="O35" s="227"/>
      <c r="P35" s="159"/>
      <c r="Q35" s="222"/>
      <c r="R35" s="56" t="s">
        <v>175</v>
      </c>
      <c r="S35" s="45" t="s">
        <v>66</v>
      </c>
      <c r="T35" s="46" t="s">
        <v>176</v>
      </c>
      <c r="U35" s="45" t="s">
        <v>67</v>
      </c>
      <c r="V35" s="45" t="s">
        <v>68</v>
      </c>
      <c r="W35" s="47">
        <f>VLOOKUP(V35,'[2]Datos Validacion'!$K$6:$L$8,2,0)</f>
        <v>0.25</v>
      </c>
      <c r="X35" s="46" t="s">
        <v>69</v>
      </c>
      <c r="Y35" s="47">
        <f>VLOOKUP(X35,'[2]Datos Validacion'!$M$6:$N$7,2,0)</f>
        <v>0.15</v>
      </c>
      <c r="Z35" s="45" t="s">
        <v>70</v>
      </c>
      <c r="AA35" s="53" t="s">
        <v>177</v>
      </c>
      <c r="AB35" s="45" t="s">
        <v>72</v>
      </c>
      <c r="AC35" s="46" t="s">
        <v>178</v>
      </c>
      <c r="AD35" s="49">
        <f t="shared" si="3"/>
        <v>0.4</v>
      </c>
      <c r="AE35" s="50" t="str">
        <f t="shared" si="0"/>
        <v>MUY BAJA</v>
      </c>
      <c r="AF35" s="50">
        <f>+AF34-(AF34*AD35)</f>
        <v>0.14399999999999999</v>
      </c>
      <c r="AG35" s="223"/>
      <c r="AH35" s="223"/>
      <c r="AI35" s="222"/>
      <c r="AJ35" s="224"/>
      <c r="AK35" s="283"/>
      <c r="AL35" s="277"/>
      <c r="AM35" s="185"/>
      <c r="AN35" s="183"/>
      <c r="AO35" s="182"/>
      <c r="AP35" s="185"/>
      <c r="AQ35" s="201"/>
      <c r="AR35" s="185"/>
      <c r="AS35" s="182"/>
      <c r="AT35" s="197"/>
      <c r="AU35" s="185"/>
      <c r="AV35" s="182"/>
      <c r="AW35" s="197"/>
      <c r="AX35" s="185"/>
      <c r="AY35" s="182"/>
      <c r="AZ35" s="197"/>
      <c r="BA35" s="182"/>
      <c r="BB35" s="182"/>
      <c r="BC35" s="197"/>
      <c r="BD35" s="182"/>
      <c r="BE35" s="185"/>
      <c r="BF35" s="197"/>
      <c r="BG35" s="207"/>
      <c r="BH35" s="216"/>
    </row>
    <row r="36" spans="1:60" ht="60.75" customHeight="1" x14ac:dyDescent="0.3">
      <c r="A36" s="228"/>
      <c r="B36" s="229"/>
      <c r="C36" s="282"/>
      <c r="D36" s="224"/>
      <c r="E36" s="224"/>
      <c r="F36" s="224" t="s">
        <v>55</v>
      </c>
      <c r="G36" s="285" t="s">
        <v>179</v>
      </c>
      <c r="H36" s="224"/>
      <c r="I36" s="224"/>
      <c r="J36" s="224"/>
      <c r="K36" s="224"/>
      <c r="L36" s="224"/>
      <c r="M36" s="279"/>
      <c r="N36" s="226"/>
      <c r="O36" s="227"/>
      <c r="P36" s="159"/>
      <c r="Q36" s="222"/>
      <c r="R36" s="56" t="s">
        <v>180</v>
      </c>
      <c r="S36" s="45" t="s">
        <v>66</v>
      </c>
      <c r="T36" s="46" t="s">
        <v>176</v>
      </c>
      <c r="U36" s="45" t="s">
        <v>67</v>
      </c>
      <c r="V36" s="45" t="s">
        <v>68</v>
      </c>
      <c r="W36" s="47">
        <f>VLOOKUP(V36,'[2]Datos Validacion'!$K$6:$L$8,2,0)</f>
        <v>0.25</v>
      </c>
      <c r="X36" s="46" t="s">
        <v>69</v>
      </c>
      <c r="Y36" s="47">
        <f>VLOOKUP(X36,'[2]Datos Validacion'!$M$6:$N$7,2,0)</f>
        <v>0.15</v>
      </c>
      <c r="Z36" s="45" t="s">
        <v>70</v>
      </c>
      <c r="AA36" s="53" t="s">
        <v>181</v>
      </c>
      <c r="AB36" s="45" t="s">
        <v>72</v>
      </c>
      <c r="AC36" s="46" t="s">
        <v>182</v>
      </c>
      <c r="AD36" s="49">
        <f t="shared" si="3"/>
        <v>0.4</v>
      </c>
      <c r="AE36" s="50" t="str">
        <f t="shared" si="0"/>
        <v>MUY BAJA</v>
      </c>
      <c r="AF36" s="50">
        <f t="shared" ref="AF36:AF38" si="10">+AF35-(AF35*AD36)</f>
        <v>8.6399999999999991E-2</v>
      </c>
      <c r="AG36" s="223"/>
      <c r="AH36" s="223"/>
      <c r="AI36" s="222"/>
      <c r="AJ36" s="224"/>
      <c r="AK36" s="283"/>
      <c r="AL36" s="277"/>
      <c r="AM36" s="185"/>
      <c r="AN36" s="183"/>
      <c r="AO36" s="182"/>
      <c r="AP36" s="185"/>
      <c r="AQ36" s="201"/>
      <c r="AR36" s="185"/>
      <c r="AS36" s="182"/>
      <c r="AT36" s="197"/>
      <c r="AU36" s="185"/>
      <c r="AV36" s="182"/>
      <c r="AW36" s="197"/>
      <c r="AX36" s="185"/>
      <c r="AY36" s="182"/>
      <c r="AZ36" s="197"/>
      <c r="BA36" s="182"/>
      <c r="BB36" s="182"/>
      <c r="BC36" s="197"/>
      <c r="BD36" s="182"/>
      <c r="BE36" s="185"/>
      <c r="BF36" s="197"/>
      <c r="BG36" s="207"/>
      <c r="BH36" s="216"/>
    </row>
    <row r="37" spans="1:60" ht="42" customHeight="1" x14ac:dyDescent="0.3">
      <c r="A37" s="228"/>
      <c r="B37" s="229"/>
      <c r="C37" s="282"/>
      <c r="D37" s="224"/>
      <c r="E37" s="224"/>
      <c r="F37" s="224"/>
      <c r="G37" s="285"/>
      <c r="H37" s="224"/>
      <c r="I37" s="224"/>
      <c r="J37" s="224"/>
      <c r="K37" s="224"/>
      <c r="L37" s="224"/>
      <c r="M37" s="279"/>
      <c r="N37" s="226"/>
      <c r="O37" s="227"/>
      <c r="P37" s="159"/>
      <c r="Q37" s="222"/>
      <c r="R37" s="56" t="s">
        <v>183</v>
      </c>
      <c r="S37" s="45" t="s">
        <v>66</v>
      </c>
      <c r="T37" s="46" t="s">
        <v>184</v>
      </c>
      <c r="U37" s="45" t="s">
        <v>67</v>
      </c>
      <c r="V37" s="45" t="s">
        <v>68</v>
      </c>
      <c r="W37" s="47">
        <f>VLOOKUP(V37,'[2]Datos Validacion'!$K$6:$L$8,2,0)</f>
        <v>0.25</v>
      </c>
      <c r="X37" s="46" t="s">
        <v>69</v>
      </c>
      <c r="Y37" s="47">
        <f>VLOOKUP(X37,'[2]Datos Validacion'!$M$6:$N$7,2,0)</f>
        <v>0.15</v>
      </c>
      <c r="Z37" s="45" t="s">
        <v>70</v>
      </c>
      <c r="AA37" s="53" t="s">
        <v>185</v>
      </c>
      <c r="AB37" s="45" t="s">
        <v>72</v>
      </c>
      <c r="AC37" s="46" t="s">
        <v>186</v>
      </c>
      <c r="AD37" s="49">
        <f t="shared" si="3"/>
        <v>0.4</v>
      </c>
      <c r="AE37" s="50" t="str">
        <f t="shared" si="0"/>
        <v>MUY BAJA</v>
      </c>
      <c r="AF37" s="50">
        <f t="shared" si="10"/>
        <v>5.183999999999999E-2</v>
      </c>
      <c r="AG37" s="223"/>
      <c r="AH37" s="223"/>
      <c r="AI37" s="222"/>
      <c r="AJ37" s="224"/>
      <c r="AK37" s="283"/>
      <c r="AL37" s="277"/>
      <c r="AM37" s="185"/>
      <c r="AN37" s="183"/>
      <c r="AO37" s="182"/>
      <c r="AP37" s="185"/>
      <c r="AQ37" s="201"/>
      <c r="AR37" s="185"/>
      <c r="AS37" s="182"/>
      <c r="AT37" s="197"/>
      <c r="AU37" s="185"/>
      <c r="AV37" s="182"/>
      <c r="AW37" s="197"/>
      <c r="AX37" s="185"/>
      <c r="AY37" s="182"/>
      <c r="AZ37" s="197"/>
      <c r="BA37" s="182"/>
      <c r="BB37" s="182"/>
      <c r="BC37" s="197"/>
      <c r="BD37" s="182"/>
      <c r="BE37" s="185"/>
      <c r="BF37" s="197"/>
      <c r="BG37" s="207"/>
      <c r="BH37" s="216"/>
    </row>
    <row r="38" spans="1:60" ht="34.5" customHeight="1" x14ac:dyDescent="0.3">
      <c r="A38" s="228"/>
      <c r="B38" s="229"/>
      <c r="C38" s="282"/>
      <c r="D38" s="224"/>
      <c r="E38" s="224"/>
      <c r="F38" s="224"/>
      <c r="G38" s="285"/>
      <c r="H38" s="224"/>
      <c r="I38" s="224"/>
      <c r="J38" s="224"/>
      <c r="K38" s="224"/>
      <c r="L38" s="224"/>
      <c r="M38" s="279"/>
      <c r="N38" s="226"/>
      <c r="O38" s="227"/>
      <c r="P38" s="159"/>
      <c r="Q38" s="222"/>
      <c r="R38" s="56" t="s">
        <v>187</v>
      </c>
      <c r="S38" s="45" t="s">
        <v>66</v>
      </c>
      <c r="T38" s="46" t="s">
        <v>188</v>
      </c>
      <c r="U38" s="45" t="s">
        <v>67</v>
      </c>
      <c r="V38" s="45" t="s">
        <v>68</v>
      </c>
      <c r="W38" s="47">
        <f>VLOOKUP(V38,'[2]Datos Validacion'!$K$6:$L$8,2,0)</f>
        <v>0.25</v>
      </c>
      <c r="X38" s="46" t="s">
        <v>69</v>
      </c>
      <c r="Y38" s="47">
        <f>VLOOKUP(X38,'[2]Datos Validacion'!$M$6:$N$7,2,0)</f>
        <v>0.15</v>
      </c>
      <c r="Z38" s="45" t="s">
        <v>70</v>
      </c>
      <c r="AA38" s="53" t="s">
        <v>189</v>
      </c>
      <c r="AB38" s="45" t="s">
        <v>72</v>
      </c>
      <c r="AC38" s="46" t="s">
        <v>190</v>
      </c>
      <c r="AD38" s="49">
        <f t="shared" si="3"/>
        <v>0.4</v>
      </c>
      <c r="AE38" s="50" t="str">
        <f t="shared" si="0"/>
        <v>MUY BAJA</v>
      </c>
      <c r="AF38" s="108">
        <f t="shared" si="10"/>
        <v>3.1103999999999993E-2</v>
      </c>
      <c r="AG38" s="223"/>
      <c r="AH38" s="223"/>
      <c r="AI38" s="222"/>
      <c r="AJ38" s="224"/>
      <c r="AK38" s="283"/>
      <c r="AL38" s="277"/>
      <c r="AM38" s="186"/>
      <c r="AN38" s="180"/>
      <c r="AO38" s="162"/>
      <c r="AP38" s="186"/>
      <c r="AQ38" s="202"/>
      <c r="AR38" s="186"/>
      <c r="AS38" s="162"/>
      <c r="AT38" s="198"/>
      <c r="AU38" s="186"/>
      <c r="AV38" s="162"/>
      <c r="AW38" s="198"/>
      <c r="AX38" s="186"/>
      <c r="AY38" s="162"/>
      <c r="AZ38" s="198"/>
      <c r="BA38" s="162"/>
      <c r="BB38" s="162"/>
      <c r="BC38" s="198"/>
      <c r="BD38" s="162"/>
      <c r="BE38" s="186"/>
      <c r="BF38" s="198"/>
      <c r="BG38" s="208"/>
      <c r="BH38" s="215"/>
    </row>
    <row r="39" spans="1:60" ht="52.5" customHeight="1" x14ac:dyDescent="0.3">
      <c r="A39" s="228" t="s">
        <v>3</v>
      </c>
      <c r="B39" s="229"/>
      <c r="C39" s="282" t="s">
        <v>124</v>
      </c>
      <c r="D39" s="224" t="s">
        <v>191</v>
      </c>
      <c r="E39" s="224" t="s">
        <v>192</v>
      </c>
      <c r="F39" s="41" t="s">
        <v>55</v>
      </c>
      <c r="G39" s="43" t="s">
        <v>193</v>
      </c>
      <c r="H39" s="224" t="s">
        <v>194</v>
      </c>
      <c r="I39" s="224" t="s">
        <v>195</v>
      </c>
      <c r="J39" s="224" t="s">
        <v>59</v>
      </c>
      <c r="K39" s="224" t="s">
        <v>196</v>
      </c>
      <c r="L39" s="224" t="s">
        <v>154</v>
      </c>
      <c r="M39" s="279">
        <f>VLOOKUP(L39,'[2]Datos Validacion'!$C$6:$D$10,2,0)</f>
        <v>0.2</v>
      </c>
      <c r="N39" s="226" t="s">
        <v>109</v>
      </c>
      <c r="O39" s="227">
        <f>VLOOKUP(N39,'[2]Datos Validacion'!$E$6:$F$15,2,0)</f>
        <v>0.6</v>
      </c>
      <c r="P39" s="159" t="s">
        <v>110</v>
      </c>
      <c r="Q39" s="222" t="s">
        <v>115</v>
      </c>
      <c r="R39" s="288" t="s">
        <v>197</v>
      </c>
      <c r="S39" s="229" t="s">
        <v>66</v>
      </c>
      <c r="T39" s="280" t="s">
        <v>198</v>
      </c>
      <c r="U39" s="229" t="s">
        <v>67</v>
      </c>
      <c r="V39" s="229" t="s">
        <v>68</v>
      </c>
      <c r="W39" s="279">
        <f>VLOOKUP(V39,'[2]Datos Validacion'!$K$6:$L$8,2,0)</f>
        <v>0.25</v>
      </c>
      <c r="X39" s="280" t="s">
        <v>69</v>
      </c>
      <c r="Y39" s="279">
        <f>VLOOKUP(X39,'[2]Datos Validacion'!$M$6:$N$7,2,0)</f>
        <v>0.15</v>
      </c>
      <c r="Z39" s="229" t="s">
        <v>70</v>
      </c>
      <c r="AA39" s="284" t="s">
        <v>199</v>
      </c>
      <c r="AB39" s="229" t="s">
        <v>72</v>
      </c>
      <c r="AC39" s="280" t="s">
        <v>200</v>
      </c>
      <c r="AD39" s="276">
        <f t="shared" si="3"/>
        <v>0.4</v>
      </c>
      <c r="AE39" s="223" t="str">
        <f t="shared" si="0"/>
        <v>MUY BAJA</v>
      </c>
      <c r="AF39" s="223">
        <f t="shared" si="7"/>
        <v>0.12</v>
      </c>
      <c r="AG39" s="223" t="str">
        <f t="shared" si="8"/>
        <v>MODERADO</v>
      </c>
      <c r="AH39" s="223">
        <f t="shared" si="9"/>
        <v>0.6</v>
      </c>
      <c r="AI39" s="222" t="s">
        <v>115</v>
      </c>
      <c r="AJ39" s="224" t="s">
        <v>75</v>
      </c>
      <c r="AK39" s="277"/>
      <c r="AL39" s="247"/>
      <c r="AM39" s="187">
        <v>45169</v>
      </c>
      <c r="AN39" s="188" t="s">
        <v>532</v>
      </c>
      <c r="AO39" s="189"/>
      <c r="AP39" s="192" t="s">
        <v>3</v>
      </c>
      <c r="AQ39" s="188" t="s">
        <v>533</v>
      </c>
      <c r="AR39" s="188" t="s">
        <v>3</v>
      </c>
      <c r="AS39" s="188" t="s">
        <v>534</v>
      </c>
      <c r="AT39" s="193" t="s">
        <v>535</v>
      </c>
      <c r="AU39" s="184" t="s">
        <v>3</v>
      </c>
      <c r="AV39" s="161"/>
      <c r="AW39" s="179" t="s">
        <v>536</v>
      </c>
      <c r="AX39" s="161"/>
      <c r="AY39" s="184" t="s">
        <v>3</v>
      </c>
      <c r="AZ39" s="179" t="s">
        <v>537</v>
      </c>
      <c r="BA39" s="184" t="s">
        <v>538</v>
      </c>
      <c r="BB39" s="184" t="s">
        <v>538</v>
      </c>
      <c r="BC39" s="184" t="s">
        <v>539</v>
      </c>
      <c r="BD39" s="161"/>
      <c r="BE39" s="184" t="s">
        <v>3</v>
      </c>
      <c r="BF39" s="179" t="s">
        <v>540</v>
      </c>
      <c r="BG39" s="161"/>
      <c r="BH39" s="196" t="s">
        <v>544</v>
      </c>
    </row>
    <row r="40" spans="1:60" ht="52.5" customHeight="1" x14ac:dyDescent="0.3">
      <c r="A40" s="228"/>
      <c r="B40" s="229"/>
      <c r="C40" s="282"/>
      <c r="D40" s="224"/>
      <c r="E40" s="224"/>
      <c r="F40" s="41" t="s">
        <v>55</v>
      </c>
      <c r="G40" s="43" t="s">
        <v>201</v>
      </c>
      <c r="H40" s="224"/>
      <c r="I40" s="224"/>
      <c r="J40" s="224"/>
      <c r="K40" s="224"/>
      <c r="L40" s="224"/>
      <c r="M40" s="279"/>
      <c r="N40" s="226"/>
      <c r="O40" s="227"/>
      <c r="P40" s="159"/>
      <c r="Q40" s="222"/>
      <c r="R40" s="288"/>
      <c r="S40" s="229"/>
      <c r="T40" s="280"/>
      <c r="U40" s="229"/>
      <c r="V40" s="229"/>
      <c r="W40" s="279"/>
      <c r="X40" s="280"/>
      <c r="Y40" s="279"/>
      <c r="Z40" s="229"/>
      <c r="AA40" s="284"/>
      <c r="AB40" s="229"/>
      <c r="AC40" s="280"/>
      <c r="AD40" s="276"/>
      <c r="AE40" s="223"/>
      <c r="AF40" s="223"/>
      <c r="AG40" s="223"/>
      <c r="AH40" s="223"/>
      <c r="AI40" s="222"/>
      <c r="AJ40" s="224"/>
      <c r="AK40" s="277"/>
      <c r="AL40" s="247"/>
      <c r="AM40" s="187"/>
      <c r="AN40" s="188"/>
      <c r="AO40" s="190"/>
      <c r="AP40" s="192"/>
      <c r="AQ40" s="188"/>
      <c r="AR40" s="188"/>
      <c r="AS40" s="188"/>
      <c r="AT40" s="194"/>
      <c r="AU40" s="185"/>
      <c r="AV40" s="182"/>
      <c r="AW40" s="183"/>
      <c r="AX40" s="182"/>
      <c r="AY40" s="185"/>
      <c r="AZ40" s="183"/>
      <c r="BA40" s="185"/>
      <c r="BB40" s="185"/>
      <c r="BC40" s="185"/>
      <c r="BD40" s="182"/>
      <c r="BE40" s="185"/>
      <c r="BF40" s="183"/>
      <c r="BG40" s="182"/>
      <c r="BH40" s="216"/>
    </row>
    <row r="41" spans="1:60" ht="52.5" customHeight="1" x14ac:dyDescent="0.3">
      <c r="A41" s="228"/>
      <c r="B41" s="229"/>
      <c r="C41" s="282"/>
      <c r="D41" s="224"/>
      <c r="E41" s="224"/>
      <c r="F41" s="41" t="s">
        <v>55</v>
      </c>
      <c r="G41" s="43" t="s">
        <v>202</v>
      </c>
      <c r="H41" s="224"/>
      <c r="I41" s="224"/>
      <c r="J41" s="224"/>
      <c r="K41" s="224"/>
      <c r="L41" s="224"/>
      <c r="M41" s="279"/>
      <c r="N41" s="226"/>
      <c r="O41" s="227"/>
      <c r="P41" s="159"/>
      <c r="Q41" s="222"/>
      <c r="R41" s="43" t="s">
        <v>203</v>
      </c>
      <c r="S41" s="45" t="s">
        <v>66</v>
      </c>
      <c r="T41" s="46" t="s">
        <v>204</v>
      </c>
      <c r="U41" s="45" t="s">
        <v>67</v>
      </c>
      <c r="V41" s="45" t="s">
        <v>68</v>
      </c>
      <c r="W41" s="47">
        <f>VLOOKUP(V41,'[2]Datos Validacion'!$K$6:$L$8,2,0)</f>
        <v>0.25</v>
      </c>
      <c r="X41" s="46" t="s">
        <v>69</v>
      </c>
      <c r="Y41" s="47">
        <f>VLOOKUP(X41,'[2]Datos Validacion'!$M$6:$N$7,2,0)</f>
        <v>0.15</v>
      </c>
      <c r="Z41" s="45" t="s">
        <v>70</v>
      </c>
      <c r="AA41" s="53" t="s">
        <v>205</v>
      </c>
      <c r="AB41" s="45" t="s">
        <v>72</v>
      </c>
      <c r="AC41" s="46" t="s">
        <v>206</v>
      </c>
      <c r="AD41" s="49">
        <f t="shared" si="3"/>
        <v>0.4</v>
      </c>
      <c r="AE41" s="50" t="str">
        <f t="shared" si="0"/>
        <v>MUY BAJA</v>
      </c>
      <c r="AF41" s="108">
        <f>+AF39-(AF39*AD41)</f>
        <v>7.1999999999999995E-2</v>
      </c>
      <c r="AG41" s="223"/>
      <c r="AH41" s="223"/>
      <c r="AI41" s="222"/>
      <c r="AJ41" s="224"/>
      <c r="AK41" s="277"/>
      <c r="AL41" s="247"/>
      <c r="AM41" s="187"/>
      <c r="AN41" s="188"/>
      <c r="AO41" s="191"/>
      <c r="AP41" s="192"/>
      <c r="AQ41" s="188"/>
      <c r="AR41" s="188"/>
      <c r="AS41" s="188"/>
      <c r="AT41" s="195"/>
      <c r="AU41" s="186"/>
      <c r="AV41" s="162"/>
      <c r="AW41" s="180"/>
      <c r="AX41" s="162"/>
      <c r="AY41" s="186"/>
      <c r="AZ41" s="180"/>
      <c r="BA41" s="186"/>
      <c r="BB41" s="186"/>
      <c r="BC41" s="186"/>
      <c r="BD41" s="162"/>
      <c r="BE41" s="186"/>
      <c r="BF41" s="180"/>
      <c r="BG41" s="162"/>
      <c r="BH41" s="215"/>
    </row>
    <row r="42" spans="1:60" ht="93.75" customHeight="1" x14ac:dyDescent="0.3">
      <c r="A42" s="228" t="s">
        <v>3</v>
      </c>
      <c r="B42" s="229"/>
      <c r="C42" s="282" t="s">
        <v>207</v>
      </c>
      <c r="D42" s="224" t="s">
        <v>208</v>
      </c>
      <c r="E42" s="224" t="s">
        <v>209</v>
      </c>
      <c r="F42" s="224" t="s">
        <v>55</v>
      </c>
      <c r="G42" s="280" t="s">
        <v>210</v>
      </c>
      <c r="H42" s="224" t="s">
        <v>211</v>
      </c>
      <c r="I42" s="290" t="s">
        <v>212</v>
      </c>
      <c r="J42" s="224" t="s">
        <v>59</v>
      </c>
      <c r="K42" s="224" t="s">
        <v>213</v>
      </c>
      <c r="L42" s="224" t="s">
        <v>214</v>
      </c>
      <c r="M42" s="279">
        <f>VLOOKUP(L42,'[2]Datos Validacion'!$C$6:$D$10,2,0)</f>
        <v>1</v>
      </c>
      <c r="N42" s="226" t="s">
        <v>109</v>
      </c>
      <c r="O42" s="227">
        <f>VLOOKUP(N42,'[2]Datos Validacion'!$E$6:$F$15,2,0)</f>
        <v>0.6</v>
      </c>
      <c r="P42" s="159" t="s">
        <v>110</v>
      </c>
      <c r="Q42" s="222" t="s">
        <v>64</v>
      </c>
      <c r="R42" s="116" t="s">
        <v>215</v>
      </c>
      <c r="S42" s="45" t="s">
        <v>66</v>
      </c>
      <c r="T42" s="46" t="s">
        <v>209</v>
      </c>
      <c r="U42" s="45" t="s">
        <v>67</v>
      </c>
      <c r="V42" s="45" t="s">
        <v>68</v>
      </c>
      <c r="W42" s="47">
        <f>VLOOKUP(V42,'[2]Datos Validacion'!$K$6:$L$8,2,0)</f>
        <v>0.25</v>
      </c>
      <c r="X42" s="46" t="s">
        <v>69</v>
      </c>
      <c r="Y42" s="47">
        <f>VLOOKUP(X42,'[2]Datos Validacion'!$M$6:$N$7,2,0)</f>
        <v>0.15</v>
      </c>
      <c r="Z42" s="45" t="s">
        <v>70</v>
      </c>
      <c r="AA42" s="53" t="s">
        <v>216</v>
      </c>
      <c r="AB42" s="45" t="s">
        <v>72</v>
      </c>
      <c r="AC42" s="43" t="s">
        <v>217</v>
      </c>
      <c r="AD42" s="49">
        <f t="shared" si="3"/>
        <v>0.4</v>
      </c>
      <c r="AE42" s="50" t="str">
        <f t="shared" si="0"/>
        <v>MEDIA</v>
      </c>
      <c r="AF42" s="50">
        <f t="shared" si="7"/>
        <v>0.6</v>
      </c>
      <c r="AG42" s="223" t="str">
        <f t="shared" si="8"/>
        <v>MODERADO</v>
      </c>
      <c r="AH42" s="223">
        <f t="shared" si="9"/>
        <v>0.6</v>
      </c>
      <c r="AI42" s="222" t="s">
        <v>115</v>
      </c>
      <c r="AJ42" s="224" t="s">
        <v>75</v>
      </c>
      <c r="AK42" s="277"/>
      <c r="AL42" s="247"/>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96" t="s">
        <v>546</v>
      </c>
    </row>
    <row r="43" spans="1:60" ht="47" customHeight="1" x14ac:dyDescent="0.3">
      <c r="A43" s="228"/>
      <c r="B43" s="229"/>
      <c r="C43" s="282"/>
      <c r="D43" s="224"/>
      <c r="E43" s="224"/>
      <c r="F43" s="224"/>
      <c r="G43" s="280"/>
      <c r="H43" s="224"/>
      <c r="I43" s="290"/>
      <c r="J43" s="224"/>
      <c r="K43" s="224"/>
      <c r="L43" s="224"/>
      <c r="M43" s="279"/>
      <c r="N43" s="226"/>
      <c r="O43" s="227"/>
      <c r="P43" s="159"/>
      <c r="Q43" s="222"/>
      <c r="R43" s="44" t="s">
        <v>218</v>
      </c>
      <c r="S43" s="45" t="s">
        <v>66</v>
      </c>
      <c r="T43" s="46" t="s">
        <v>209</v>
      </c>
      <c r="U43" s="45" t="s">
        <v>67</v>
      </c>
      <c r="V43" s="45" t="s">
        <v>68</v>
      </c>
      <c r="W43" s="47">
        <f>VLOOKUP(V43,'[2]Datos Validacion'!$K$6:$L$8,2,0)</f>
        <v>0.25</v>
      </c>
      <c r="X43" s="46" t="s">
        <v>69</v>
      </c>
      <c r="Y43" s="47">
        <f>VLOOKUP(X43,'[2]Datos Validacion'!$M$6:$N$7,2,0)</f>
        <v>0.15</v>
      </c>
      <c r="Z43" s="45" t="s">
        <v>70</v>
      </c>
      <c r="AA43" s="53" t="s">
        <v>219</v>
      </c>
      <c r="AB43" s="45" t="s">
        <v>72</v>
      </c>
      <c r="AC43" s="43" t="s">
        <v>220</v>
      </c>
      <c r="AD43" s="49">
        <f t="shared" si="3"/>
        <v>0.4</v>
      </c>
      <c r="AE43" s="50" t="str">
        <f t="shared" si="0"/>
        <v>BAJA</v>
      </c>
      <c r="AF43" s="50">
        <f>+AF42-(AF42*AD43)</f>
        <v>0.36</v>
      </c>
      <c r="AG43" s="223"/>
      <c r="AH43" s="223"/>
      <c r="AI43" s="222"/>
      <c r="AJ43" s="224"/>
      <c r="AK43" s="277"/>
      <c r="AL43" s="247"/>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216"/>
    </row>
    <row r="44" spans="1:60" ht="37.5" x14ac:dyDescent="0.3">
      <c r="A44" s="228"/>
      <c r="B44" s="229"/>
      <c r="C44" s="282"/>
      <c r="D44" s="224"/>
      <c r="E44" s="224"/>
      <c r="F44" s="224" t="s">
        <v>55</v>
      </c>
      <c r="G44" s="280" t="s">
        <v>221</v>
      </c>
      <c r="H44" s="224"/>
      <c r="I44" s="290"/>
      <c r="J44" s="224"/>
      <c r="K44" s="224"/>
      <c r="L44" s="224"/>
      <c r="M44" s="279"/>
      <c r="N44" s="226"/>
      <c r="O44" s="227"/>
      <c r="P44" s="159"/>
      <c r="Q44" s="222"/>
      <c r="R44" s="44" t="s">
        <v>222</v>
      </c>
      <c r="S44" s="45" t="s">
        <v>66</v>
      </c>
      <c r="T44" s="46" t="s">
        <v>209</v>
      </c>
      <c r="U44" s="45" t="s">
        <v>67</v>
      </c>
      <c r="V44" s="45" t="s">
        <v>68</v>
      </c>
      <c r="W44" s="47">
        <f>VLOOKUP(V44,'[2]Datos Validacion'!$K$6:$L$8,2,0)</f>
        <v>0.25</v>
      </c>
      <c r="X44" s="46" t="s">
        <v>69</v>
      </c>
      <c r="Y44" s="47">
        <f>VLOOKUP(X44,'[2]Datos Validacion'!$M$6:$N$7,2,0)</f>
        <v>0.15</v>
      </c>
      <c r="Z44" s="45" t="s">
        <v>70</v>
      </c>
      <c r="AA44" s="53" t="s">
        <v>223</v>
      </c>
      <c r="AB44" s="45" t="s">
        <v>72</v>
      </c>
      <c r="AC44" s="43" t="s">
        <v>224</v>
      </c>
      <c r="AD44" s="49">
        <f t="shared" si="3"/>
        <v>0.4</v>
      </c>
      <c r="AE44" s="50" t="str">
        <f t="shared" si="0"/>
        <v>BAJA</v>
      </c>
      <c r="AF44" s="50">
        <f t="shared" ref="AF44:AF45" si="11">+AF43-(AF43*AD44)</f>
        <v>0.216</v>
      </c>
      <c r="AG44" s="223"/>
      <c r="AH44" s="223"/>
      <c r="AI44" s="222"/>
      <c r="AJ44" s="224"/>
      <c r="AK44" s="277"/>
      <c r="AL44" s="247"/>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216"/>
    </row>
    <row r="45" spans="1:60" ht="45" customHeight="1" x14ac:dyDescent="0.3">
      <c r="A45" s="228"/>
      <c r="B45" s="229"/>
      <c r="C45" s="282"/>
      <c r="D45" s="224"/>
      <c r="E45" s="224"/>
      <c r="F45" s="224"/>
      <c r="G45" s="280"/>
      <c r="H45" s="224"/>
      <c r="I45" s="290"/>
      <c r="J45" s="224"/>
      <c r="K45" s="224"/>
      <c r="L45" s="224"/>
      <c r="M45" s="279"/>
      <c r="N45" s="226"/>
      <c r="O45" s="227"/>
      <c r="P45" s="159"/>
      <c r="Q45" s="222"/>
      <c r="R45" s="44" t="s">
        <v>225</v>
      </c>
      <c r="S45" s="45" t="s">
        <v>66</v>
      </c>
      <c r="T45" s="46" t="s">
        <v>209</v>
      </c>
      <c r="U45" s="45" t="s">
        <v>67</v>
      </c>
      <c r="V45" s="45" t="s">
        <v>68</v>
      </c>
      <c r="W45" s="47">
        <f>VLOOKUP(V45,'[2]Datos Validacion'!$K$6:$L$8,2,0)</f>
        <v>0.25</v>
      </c>
      <c r="X45" s="46" t="s">
        <v>69</v>
      </c>
      <c r="Y45" s="47">
        <f>VLOOKUP(X45,'[2]Datos Validacion'!$M$6:$N$7,2,0)</f>
        <v>0.15</v>
      </c>
      <c r="Z45" s="45" t="s">
        <v>70</v>
      </c>
      <c r="AA45" s="53" t="s">
        <v>226</v>
      </c>
      <c r="AB45" s="45" t="s">
        <v>72</v>
      </c>
      <c r="AC45" s="43" t="s">
        <v>227</v>
      </c>
      <c r="AD45" s="49">
        <f t="shared" si="3"/>
        <v>0.4</v>
      </c>
      <c r="AE45" s="50" t="str">
        <f t="shared" si="0"/>
        <v>MUY BAJA</v>
      </c>
      <c r="AF45" s="108">
        <f t="shared" si="11"/>
        <v>0.12959999999999999</v>
      </c>
      <c r="AG45" s="223"/>
      <c r="AH45" s="223"/>
      <c r="AI45" s="222"/>
      <c r="AJ45" s="224"/>
      <c r="AK45" s="277"/>
      <c r="AL45" s="247"/>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215"/>
    </row>
    <row r="46" spans="1:60" ht="131.25" customHeight="1" x14ac:dyDescent="0.3">
      <c r="A46" s="228" t="s">
        <v>3</v>
      </c>
      <c r="B46" s="229"/>
      <c r="C46" s="281" t="s">
        <v>228</v>
      </c>
      <c r="D46" s="224" t="s">
        <v>229</v>
      </c>
      <c r="E46" s="224" t="s">
        <v>230</v>
      </c>
      <c r="F46" s="224" t="s">
        <v>55</v>
      </c>
      <c r="G46" s="289" t="s">
        <v>231</v>
      </c>
      <c r="H46" s="224" t="s">
        <v>232</v>
      </c>
      <c r="I46" s="289" t="s">
        <v>233</v>
      </c>
      <c r="J46" s="224" t="s">
        <v>59</v>
      </c>
      <c r="K46" s="289" t="s">
        <v>234</v>
      </c>
      <c r="L46" s="224" t="s">
        <v>61</v>
      </c>
      <c r="M46" s="279">
        <f>VLOOKUP(L46,'[2]Datos Validacion'!$C$6:$D$10,2,0)</f>
        <v>0.4</v>
      </c>
      <c r="N46" s="226" t="s">
        <v>109</v>
      </c>
      <c r="O46" s="227">
        <f>VLOOKUP(N46,'[2]Datos Validacion'!$E$6:$F$15,2,0)</f>
        <v>0.6</v>
      </c>
      <c r="P46" s="159" t="s">
        <v>110</v>
      </c>
      <c r="Q46" s="222" t="s">
        <v>115</v>
      </c>
      <c r="R46" s="117" t="s">
        <v>235</v>
      </c>
      <c r="S46" s="45" t="s">
        <v>66</v>
      </c>
      <c r="T46" s="46" t="s">
        <v>236</v>
      </c>
      <c r="U46" s="45" t="s">
        <v>67</v>
      </c>
      <c r="V46" s="45" t="s">
        <v>68</v>
      </c>
      <c r="W46" s="47">
        <f>VLOOKUP(V46,'[2]Datos Validacion'!$K$6:$L$8,2,0)</f>
        <v>0.25</v>
      </c>
      <c r="X46" s="46" t="s">
        <v>69</v>
      </c>
      <c r="Y46" s="47">
        <f>VLOOKUP(X46,'[2]Datos Validacion'!$M$6:$N$7,2,0)</f>
        <v>0.15</v>
      </c>
      <c r="Z46" s="45" t="s">
        <v>70</v>
      </c>
      <c r="AA46" s="53" t="s">
        <v>237</v>
      </c>
      <c r="AB46" s="45" t="s">
        <v>72</v>
      </c>
      <c r="AC46" s="53" t="s">
        <v>238</v>
      </c>
      <c r="AD46" s="49">
        <f t="shared" si="3"/>
        <v>0.4</v>
      </c>
      <c r="AE46" s="50" t="str">
        <f t="shared" si="0"/>
        <v>BAJA</v>
      </c>
      <c r="AF46" s="50">
        <f t="shared" si="4"/>
        <v>0.24</v>
      </c>
      <c r="AG46" s="223" t="str">
        <f t="shared" si="1"/>
        <v>MODERADO</v>
      </c>
      <c r="AH46" s="223">
        <f t="shared" si="2"/>
        <v>0.6</v>
      </c>
      <c r="AI46" s="222" t="s">
        <v>115</v>
      </c>
      <c r="AJ46" s="224" t="s">
        <v>75</v>
      </c>
      <c r="AK46" s="277"/>
      <c r="AL46" s="224"/>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96" t="s">
        <v>541</v>
      </c>
    </row>
    <row r="47" spans="1:60" ht="129.75" customHeight="1" x14ac:dyDescent="0.3">
      <c r="A47" s="228"/>
      <c r="B47" s="229"/>
      <c r="C47" s="281"/>
      <c r="D47" s="224"/>
      <c r="E47" s="224"/>
      <c r="F47" s="224"/>
      <c r="G47" s="289"/>
      <c r="H47" s="224"/>
      <c r="I47" s="289"/>
      <c r="J47" s="224"/>
      <c r="K47" s="289"/>
      <c r="L47" s="224"/>
      <c r="M47" s="279"/>
      <c r="N47" s="226"/>
      <c r="O47" s="227"/>
      <c r="P47" s="159"/>
      <c r="Q47" s="222"/>
      <c r="R47" s="111" t="s">
        <v>239</v>
      </c>
      <c r="S47" s="118" t="s">
        <v>66</v>
      </c>
      <c r="T47" s="106" t="s">
        <v>240</v>
      </c>
      <c r="U47" s="118" t="s">
        <v>67</v>
      </c>
      <c r="V47" s="118" t="s">
        <v>118</v>
      </c>
      <c r="W47" s="119">
        <f>VLOOKUP(V47,'[3]Datos Validacion'!$K$6:$L$8,2,0)</f>
        <v>0.15</v>
      </c>
      <c r="X47" s="106" t="s">
        <v>69</v>
      </c>
      <c r="Y47" s="119">
        <f>VLOOKUP(X47,'[3]Datos Validacion'!$M$6:$N$7,2,0)</f>
        <v>0.15</v>
      </c>
      <c r="Z47" s="118" t="s">
        <v>70</v>
      </c>
      <c r="AA47" s="120" t="s">
        <v>241</v>
      </c>
      <c r="AB47" s="118" t="s">
        <v>72</v>
      </c>
      <c r="AC47" s="106" t="s">
        <v>242</v>
      </c>
      <c r="AD47" s="121">
        <f t="shared" si="3"/>
        <v>0.3</v>
      </c>
      <c r="AE47" s="50" t="str">
        <f t="shared" si="0"/>
        <v>MUY BAJA</v>
      </c>
      <c r="AF47" s="122">
        <f>+AF46-(AF46*AD47)</f>
        <v>0.16799999999999998</v>
      </c>
      <c r="AG47" s="223"/>
      <c r="AH47" s="223"/>
      <c r="AI47" s="222"/>
      <c r="AJ47" s="224"/>
      <c r="AK47" s="277"/>
      <c r="AL47" s="224"/>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215"/>
    </row>
    <row r="48" spans="1:60" ht="91.5" customHeight="1" x14ac:dyDescent="0.3">
      <c r="A48" s="228" t="s">
        <v>3</v>
      </c>
      <c r="B48" s="229"/>
      <c r="C48" s="281" t="s">
        <v>228</v>
      </c>
      <c r="D48" s="224" t="s">
        <v>243</v>
      </c>
      <c r="E48" s="224" t="s">
        <v>244</v>
      </c>
      <c r="F48" s="41" t="s">
        <v>77</v>
      </c>
      <c r="G48" s="111" t="s">
        <v>245</v>
      </c>
      <c r="H48" s="224" t="s">
        <v>246</v>
      </c>
      <c r="I48" s="291" t="s">
        <v>247</v>
      </c>
      <c r="J48" s="224" t="s">
        <v>59</v>
      </c>
      <c r="K48" s="281" t="s">
        <v>248</v>
      </c>
      <c r="L48" s="224" t="s">
        <v>90</v>
      </c>
      <c r="M48" s="279">
        <f>VLOOKUP(L48,'[2]Datos Validacion'!$C$6:$D$10,2,0)</f>
        <v>0.6</v>
      </c>
      <c r="N48" s="226" t="s">
        <v>109</v>
      </c>
      <c r="O48" s="227">
        <f>VLOOKUP(N48,'[2]Datos Validacion'!$E$6:$F$15,2,0)</f>
        <v>0.6</v>
      </c>
      <c r="P48" s="159" t="s">
        <v>249</v>
      </c>
      <c r="Q48" s="222" t="s">
        <v>115</v>
      </c>
      <c r="R48" s="44" t="s">
        <v>250</v>
      </c>
      <c r="S48" s="45" t="s">
        <v>66</v>
      </c>
      <c r="T48" s="46" t="s">
        <v>251</v>
      </c>
      <c r="U48" s="45" t="s">
        <v>67</v>
      </c>
      <c r="V48" s="45" t="s">
        <v>68</v>
      </c>
      <c r="W48" s="47">
        <f>VLOOKUP(V48,'[2]Datos Validacion'!$K$6:$L$8,2,0)</f>
        <v>0.25</v>
      </c>
      <c r="X48" s="46" t="s">
        <v>252</v>
      </c>
      <c r="Y48" s="47">
        <f>VLOOKUP(X48,'[2]Datos Validacion'!$M$6:$N$7,2,0)</f>
        <v>0.25</v>
      </c>
      <c r="Z48" s="45" t="s">
        <v>70</v>
      </c>
      <c r="AA48" s="53" t="s">
        <v>253</v>
      </c>
      <c r="AB48" s="45" t="s">
        <v>72</v>
      </c>
      <c r="AC48" s="53" t="s">
        <v>254</v>
      </c>
      <c r="AD48" s="49">
        <f t="shared" si="3"/>
        <v>0.5</v>
      </c>
      <c r="AE48" s="50" t="str">
        <f t="shared" si="0"/>
        <v>BAJA</v>
      </c>
      <c r="AF48" s="50">
        <f t="shared" si="4"/>
        <v>0.3</v>
      </c>
      <c r="AG48" s="223" t="str">
        <f t="shared" si="1"/>
        <v>MODERADO</v>
      </c>
      <c r="AH48" s="223">
        <f t="shared" si="2"/>
        <v>0.6</v>
      </c>
      <c r="AI48" s="222" t="s">
        <v>115</v>
      </c>
      <c r="AJ48" s="224" t="s">
        <v>75</v>
      </c>
      <c r="AK48" s="277"/>
      <c r="AL48" s="277"/>
      <c r="AM48" s="181">
        <v>45168</v>
      </c>
      <c r="AN48" s="179" t="s">
        <v>380</v>
      </c>
      <c r="AO48" s="179"/>
      <c r="AP48" s="179" t="s">
        <v>3</v>
      </c>
      <c r="AQ48" s="179" t="s">
        <v>490</v>
      </c>
      <c r="AR48" s="179" t="s">
        <v>491</v>
      </c>
      <c r="AS48" s="179"/>
      <c r="AT48" s="179" t="s">
        <v>492</v>
      </c>
      <c r="AU48" s="179" t="s">
        <v>491</v>
      </c>
      <c r="AV48" s="179"/>
      <c r="AW48" s="179" t="s">
        <v>493</v>
      </c>
      <c r="AX48" s="179" t="s">
        <v>491</v>
      </c>
      <c r="AY48" s="179"/>
      <c r="AZ48" s="179" t="s">
        <v>494</v>
      </c>
      <c r="BA48" s="179" t="s">
        <v>491</v>
      </c>
      <c r="BB48" s="179"/>
      <c r="BC48" s="179" t="s">
        <v>495</v>
      </c>
      <c r="BD48" s="179"/>
      <c r="BE48" s="179" t="s">
        <v>491</v>
      </c>
      <c r="BF48" s="179" t="s">
        <v>496</v>
      </c>
      <c r="BG48" s="179" t="s">
        <v>497</v>
      </c>
      <c r="BH48" s="196" t="s">
        <v>551</v>
      </c>
    </row>
    <row r="49" spans="1:60" ht="78.75" customHeight="1" x14ac:dyDescent="0.3">
      <c r="A49" s="228"/>
      <c r="B49" s="229"/>
      <c r="C49" s="281"/>
      <c r="D49" s="224"/>
      <c r="E49" s="224"/>
      <c r="F49" s="41" t="s">
        <v>77</v>
      </c>
      <c r="G49" s="53" t="s">
        <v>255</v>
      </c>
      <c r="H49" s="224"/>
      <c r="I49" s="291"/>
      <c r="J49" s="224"/>
      <c r="K49" s="281"/>
      <c r="L49" s="224"/>
      <c r="M49" s="279"/>
      <c r="N49" s="226"/>
      <c r="O49" s="227"/>
      <c r="P49" s="159"/>
      <c r="Q49" s="222"/>
      <c r="R49" s="44" t="s">
        <v>256</v>
      </c>
      <c r="S49" s="45" t="s">
        <v>66</v>
      </c>
      <c r="T49" s="46" t="s">
        <v>257</v>
      </c>
      <c r="U49" s="45" t="s">
        <v>67</v>
      </c>
      <c r="V49" s="45" t="s">
        <v>68</v>
      </c>
      <c r="W49" s="47">
        <f>VLOOKUP(V49,'[2]Datos Validacion'!$K$6:$L$8,2,0)</f>
        <v>0.25</v>
      </c>
      <c r="X49" s="46" t="s">
        <v>69</v>
      </c>
      <c r="Y49" s="47">
        <f>VLOOKUP(X49,'[2]Datos Validacion'!$M$6:$N$7,2,0)</f>
        <v>0.15</v>
      </c>
      <c r="Z49" s="45" t="s">
        <v>70</v>
      </c>
      <c r="AA49" s="53" t="s">
        <v>253</v>
      </c>
      <c r="AB49" s="45" t="s">
        <v>72</v>
      </c>
      <c r="AC49" s="53" t="s">
        <v>258</v>
      </c>
      <c r="AD49" s="49">
        <f t="shared" si="3"/>
        <v>0.4</v>
      </c>
      <c r="AE49" s="50" t="str">
        <f t="shared" si="0"/>
        <v>MUY BAJA</v>
      </c>
      <c r="AF49" s="122">
        <f>+AF48-(AF48*AD49)</f>
        <v>0.18</v>
      </c>
      <c r="AG49" s="223"/>
      <c r="AH49" s="223"/>
      <c r="AI49" s="222"/>
      <c r="AJ49" s="224"/>
      <c r="AK49" s="277"/>
      <c r="AL49" s="277"/>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98"/>
    </row>
    <row r="50" spans="1:60" ht="39.5" customHeight="1" x14ac:dyDescent="0.3">
      <c r="A50" s="228" t="s">
        <v>3</v>
      </c>
      <c r="B50" s="229"/>
      <c r="C50" s="282" t="s">
        <v>259</v>
      </c>
      <c r="D50" s="224" t="s">
        <v>260</v>
      </c>
      <c r="E50" s="224" t="s">
        <v>261</v>
      </c>
      <c r="F50" s="41" t="s">
        <v>55</v>
      </c>
      <c r="G50" s="43" t="s">
        <v>262</v>
      </c>
      <c r="H50" s="224" t="s">
        <v>263</v>
      </c>
      <c r="I50" s="290" t="s">
        <v>264</v>
      </c>
      <c r="J50" s="224" t="s">
        <v>59</v>
      </c>
      <c r="K50" s="159" t="s">
        <v>265</v>
      </c>
      <c r="L50" s="224" t="s">
        <v>214</v>
      </c>
      <c r="M50" s="279">
        <f>VLOOKUP(L50,'[2]Datos Validacion'!$C$6:$D$10,2,0)</f>
        <v>1</v>
      </c>
      <c r="N50" s="226" t="s">
        <v>62</v>
      </c>
      <c r="O50" s="227">
        <f>VLOOKUP(N50,'[2]Datos Validacion'!$E$6:$F$15,2,0)</f>
        <v>0.8</v>
      </c>
      <c r="P50" s="159" t="s">
        <v>63</v>
      </c>
      <c r="Q50" s="222" t="s">
        <v>74</v>
      </c>
      <c r="R50" s="98" t="s">
        <v>427</v>
      </c>
      <c r="S50" s="45" t="s">
        <v>66</v>
      </c>
      <c r="T50" s="46" t="s">
        <v>431</v>
      </c>
      <c r="U50" s="45" t="s">
        <v>67</v>
      </c>
      <c r="V50" s="45" t="s">
        <v>118</v>
      </c>
      <c r="W50" s="99">
        <f>VLOOKUP(V50,'[2]Datos Validacion'!$K$6:$L$8,2,0)</f>
        <v>0.15</v>
      </c>
      <c r="X50" s="46" t="s">
        <v>252</v>
      </c>
      <c r="Y50" s="99">
        <f>VLOOKUP(X50,'[2]Datos Validacion'!$M$6:$N$7,2,0)</f>
        <v>0.25</v>
      </c>
      <c r="Z50" s="45" t="s">
        <v>70</v>
      </c>
      <c r="AA50" s="98" t="s">
        <v>433</v>
      </c>
      <c r="AB50" s="45" t="s">
        <v>72</v>
      </c>
      <c r="AC50" s="98" t="s">
        <v>436</v>
      </c>
      <c r="AD50" s="49">
        <f t="shared" si="3"/>
        <v>0.4</v>
      </c>
      <c r="AE50" s="50" t="str">
        <f t="shared" si="0"/>
        <v>MEDIA</v>
      </c>
      <c r="AF50" s="50">
        <f t="shared" si="4"/>
        <v>0.6</v>
      </c>
      <c r="AG50" s="223" t="str">
        <f t="shared" si="1"/>
        <v>MAYOR</v>
      </c>
      <c r="AH50" s="223">
        <f t="shared" si="2"/>
        <v>0.8</v>
      </c>
      <c r="AI50" s="222" t="s">
        <v>74</v>
      </c>
      <c r="AJ50" s="224" t="s">
        <v>75</v>
      </c>
      <c r="AK50" s="225" t="s">
        <v>266</v>
      </c>
      <c r="AL50" s="277"/>
      <c r="AM50" s="172">
        <v>45170</v>
      </c>
      <c r="AN50" s="151" t="s">
        <v>552</v>
      </c>
      <c r="AO50" s="163"/>
      <c r="AP50" s="173" t="s">
        <v>3</v>
      </c>
      <c r="AQ50" s="176" t="s">
        <v>562</v>
      </c>
      <c r="AR50" s="166" t="s">
        <v>3</v>
      </c>
      <c r="AS50" s="163"/>
      <c r="AT50" s="176" t="s">
        <v>553</v>
      </c>
      <c r="AU50" s="166" t="s">
        <v>3</v>
      </c>
      <c r="AV50" s="163"/>
      <c r="AW50" s="150" t="s">
        <v>554</v>
      </c>
      <c r="AX50" s="163"/>
      <c r="AY50" s="166" t="s">
        <v>3</v>
      </c>
      <c r="AZ50" s="166" t="s">
        <v>555</v>
      </c>
      <c r="BA50" s="166" t="s">
        <v>3</v>
      </c>
      <c r="BB50" s="163"/>
      <c r="BC50" s="169" t="s">
        <v>556</v>
      </c>
      <c r="BD50" s="163"/>
      <c r="BE50" s="166" t="s">
        <v>3</v>
      </c>
      <c r="BF50" s="163"/>
      <c r="BG50" s="150" t="s">
        <v>564</v>
      </c>
      <c r="BH50" s="196" t="s">
        <v>550</v>
      </c>
    </row>
    <row r="51" spans="1:60" ht="39.5" customHeight="1" x14ac:dyDescent="0.3">
      <c r="A51" s="228"/>
      <c r="B51" s="229"/>
      <c r="C51" s="282"/>
      <c r="D51" s="224"/>
      <c r="E51" s="224"/>
      <c r="F51" s="41" t="s">
        <v>55</v>
      </c>
      <c r="G51" s="43" t="s">
        <v>267</v>
      </c>
      <c r="H51" s="224"/>
      <c r="I51" s="290"/>
      <c r="J51" s="224"/>
      <c r="K51" s="159"/>
      <c r="L51" s="224"/>
      <c r="M51" s="279"/>
      <c r="N51" s="226"/>
      <c r="O51" s="227"/>
      <c r="P51" s="159"/>
      <c r="Q51" s="222"/>
      <c r="R51" s="98" t="s">
        <v>428</v>
      </c>
      <c r="S51" s="45" t="s">
        <v>66</v>
      </c>
      <c r="T51" s="98" t="s">
        <v>431</v>
      </c>
      <c r="U51" s="45" t="s">
        <v>67</v>
      </c>
      <c r="V51" s="45" t="s">
        <v>118</v>
      </c>
      <c r="W51" s="99">
        <v>0.15</v>
      </c>
      <c r="X51" s="46" t="s">
        <v>252</v>
      </c>
      <c r="Y51" s="99">
        <v>0.25</v>
      </c>
      <c r="Z51" s="45" t="s">
        <v>70</v>
      </c>
      <c r="AA51" s="98" t="s">
        <v>433</v>
      </c>
      <c r="AB51" s="45" t="s">
        <v>72</v>
      </c>
      <c r="AC51" s="98" t="s">
        <v>436</v>
      </c>
      <c r="AD51" s="49">
        <f t="shared" si="3"/>
        <v>0.4</v>
      </c>
      <c r="AE51" s="50" t="str">
        <f t="shared" si="0"/>
        <v>BAJA</v>
      </c>
      <c r="AF51" s="50">
        <f>+AF50-(AF50*AD51)</f>
        <v>0.36</v>
      </c>
      <c r="AG51" s="223"/>
      <c r="AH51" s="223"/>
      <c r="AI51" s="222"/>
      <c r="AJ51" s="224"/>
      <c r="AK51" s="225"/>
      <c r="AL51" s="277"/>
      <c r="AM51" s="172"/>
      <c r="AN51" s="151"/>
      <c r="AO51" s="164"/>
      <c r="AP51" s="174"/>
      <c r="AQ51" s="177"/>
      <c r="AR51" s="167"/>
      <c r="AS51" s="164"/>
      <c r="AT51" s="177"/>
      <c r="AU51" s="167"/>
      <c r="AV51" s="164"/>
      <c r="AW51" s="150"/>
      <c r="AX51" s="164"/>
      <c r="AY51" s="167"/>
      <c r="AZ51" s="167"/>
      <c r="BA51" s="167"/>
      <c r="BB51" s="164"/>
      <c r="BC51" s="170"/>
      <c r="BD51" s="164"/>
      <c r="BE51" s="167"/>
      <c r="BF51" s="164"/>
      <c r="BG51" s="150"/>
      <c r="BH51" s="216"/>
    </row>
    <row r="52" spans="1:60" ht="39.5" customHeight="1" x14ac:dyDescent="0.3">
      <c r="A52" s="228"/>
      <c r="B52" s="229"/>
      <c r="C52" s="282"/>
      <c r="D52" s="224"/>
      <c r="E52" s="224"/>
      <c r="F52" s="41" t="s">
        <v>55</v>
      </c>
      <c r="G52" s="43" t="s">
        <v>268</v>
      </c>
      <c r="H52" s="224"/>
      <c r="I52" s="290"/>
      <c r="J52" s="224"/>
      <c r="K52" s="159"/>
      <c r="L52" s="224"/>
      <c r="M52" s="279"/>
      <c r="N52" s="226"/>
      <c r="O52" s="227"/>
      <c r="P52" s="159"/>
      <c r="Q52" s="222"/>
      <c r="R52" s="288" t="s">
        <v>429</v>
      </c>
      <c r="S52" s="229" t="s">
        <v>66</v>
      </c>
      <c r="T52" s="159" t="s">
        <v>432</v>
      </c>
      <c r="U52" s="229" t="s">
        <v>67</v>
      </c>
      <c r="V52" s="229" t="s">
        <v>68</v>
      </c>
      <c r="W52" s="279">
        <f>VLOOKUP(V52,'[2]Datos Validacion'!$K$6:$L$8,2,0)</f>
        <v>0.25</v>
      </c>
      <c r="X52" s="280" t="s">
        <v>252</v>
      </c>
      <c r="Y52" s="279">
        <f>VLOOKUP(X52,'[2]Datos Validacion'!$M$6:$N$7,2,0)</f>
        <v>0.25</v>
      </c>
      <c r="Z52" s="229" t="s">
        <v>70</v>
      </c>
      <c r="AA52" s="288" t="s">
        <v>434</v>
      </c>
      <c r="AB52" s="229" t="s">
        <v>72</v>
      </c>
      <c r="AC52" s="288" t="s">
        <v>437</v>
      </c>
      <c r="AD52" s="276">
        <f t="shared" ref="AD52:AD77" si="12">+W52+Y52</f>
        <v>0.5</v>
      </c>
      <c r="AE52" s="223" t="str">
        <f t="shared" ref="AE52:AE77" si="13">IF(AF52&lt;=20%,"MUY BAJA",IF(AF52&lt;=40%,"BAJA",IF(AF52&lt;=60%,"MEDIA",IF(AF52&lt;=80%,"ALTA","MUY ALTA"))))</f>
        <v>MUY BAJA</v>
      </c>
      <c r="AF52" s="223">
        <f>+AF51-(AF51*AD52)</f>
        <v>0.18</v>
      </c>
      <c r="AG52" s="223"/>
      <c r="AH52" s="223"/>
      <c r="AI52" s="222"/>
      <c r="AJ52" s="224"/>
      <c r="AK52" s="225"/>
      <c r="AL52" s="277"/>
      <c r="AM52" s="172"/>
      <c r="AN52" s="151" t="s">
        <v>557</v>
      </c>
      <c r="AO52" s="164"/>
      <c r="AP52" s="174"/>
      <c r="AQ52" s="177"/>
      <c r="AR52" s="167"/>
      <c r="AS52" s="164"/>
      <c r="AT52" s="177"/>
      <c r="AU52" s="167"/>
      <c r="AV52" s="164"/>
      <c r="AW52" s="152" t="s">
        <v>563</v>
      </c>
      <c r="AX52" s="164"/>
      <c r="AY52" s="167"/>
      <c r="AZ52" s="167"/>
      <c r="BA52" s="167"/>
      <c r="BB52" s="164"/>
      <c r="BC52" s="170"/>
      <c r="BD52" s="164"/>
      <c r="BE52" s="167"/>
      <c r="BF52" s="164"/>
      <c r="BG52" s="153" t="s">
        <v>558</v>
      </c>
      <c r="BH52" s="216"/>
    </row>
    <row r="53" spans="1:60" ht="48" customHeight="1" x14ac:dyDescent="0.3">
      <c r="A53" s="228"/>
      <c r="B53" s="229"/>
      <c r="C53" s="282"/>
      <c r="D53" s="224"/>
      <c r="E53" s="224"/>
      <c r="F53" s="41" t="s">
        <v>55</v>
      </c>
      <c r="G53" s="43" t="s">
        <v>269</v>
      </c>
      <c r="H53" s="224"/>
      <c r="I53" s="290"/>
      <c r="J53" s="224"/>
      <c r="K53" s="159"/>
      <c r="L53" s="224"/>
      <c r="M53" s="279"/>
      <c r="N53" s="226"/>
      <c r="O53" s="227"/>
      <c r="P53" s="159"/>
      <c r="Q53" s="222"/>
      <c r="R53" s="288"/>
      <c r="S53" s="229"/>
      <c r="T53" s="159"/>
      <c r="U53" s="229"/>
      <c r="V53" s="229"/>
      <c r="W53" s="279"/>
      <c r="X53" s="280"/>
      <c r="Y53" s="279"/>
      <c r="Z53" s="229"/>
      <c r="AA53" s="288"/>
      <c r="AB53" s="229"/>
      <c r="AC53" s="288"/>
      <c r="AD53" s="276"/>
      <c r="AE53" s="223"/>
      <c r="AF53" s="223"/>
      <c r="AG53" s="223"/>
      <c r="AH53" s="223"/>
      <c r="AI53" s="222"/>
      <c r="AJ53" s="224"/>
      <c r="AK53" s="225"/>
      <c r="AL53" s="277"/>
      <c r="AM53" s="172"/>
      <c r="AN53" s="151"/>
      <c r="AO53" s="164"/>
      <c r="AP53" s="174"/>
      <c r="AQ53" s="177"/>
      <c r="AR53" s="167"/>
      <c r="AS53" s="164"/>
      <c r="AT53" s="177"/>
      <c r="AU53" s="167"/>
      <c r="AV53" s="164"/>
      <c r="AW53" s="150"/>
      <c r="AX53" s="164"/>
      <c r="AY53" s="167"/>
      <c r="AZ53" s="167"/>
      <c r="BA53" s="167"/>
      <c r="BB53" s="164"/>
      <c r="BC53" s="170"/>
      <c r="BD53" s="164"/>
      <c r="BE53" s="167"/>
      <c r="BF53" s="164"/>
      <c r="BG53" s="150"/>
      <c r="BH53" s="216"/>
    </row>
    <row r="54" spans="1:60" ht="25" x14ac:dyDescent="0.3">
      <c r="A54" s="228"/>
      <c r="B54" s="229"/>
      <c r="C54" s="282"/>
      <c r="D54" s="224"/>
      <c r="E54" s="224"/>
      <c r="F54" s="41" t="s">
        <v>55</v>
      </c>
      <c r="G54" s="43" t="s">
        <v>270</v>
      </c>
      <c r="H54" s="224"/>
      <c r="I54" s="290"/>
      <c r="J54" s="224"/>
      <c r="K54" s="159"/>
      <c r="L54" s="224"/>
      <c r="M54" s="279"/>
      <c r="N54" s="226"/>
      <c r="O54" s="227"/>
      <c r="P54" s="159"/>
      <c r="Q54" s="222"/>
      <c r="R54" s="288"/>
      <c r="S54" s="229"/>
      <c r="T54" s="159"/>
      <c r="U54" s="229"/>
      <c r="V54" s="229"/>
      <c r="W54" s="279"/>
      <c r="X54" s="280"/>
      <c r="Y54" s="279"/>
      <c r="Z54" s="229"/>
      <c r="AA54" s="288"/>
      <c r="AB54" s="229"/>
      <c r="AC54" s="288"/>
      <c r="AD54" s="276"/>
      <c r="AE54" s="223"/>
      <c r="AF54" s="223"/>
      <c r="AG54" s="223"/>
      <c r="AH54" s="223"/>
      <c r="AI54" s="222"/>
      <c r="AJ54" s="224"/>
      <c r="AK54" s="225"/>
      <c r="AL54" s="277"/>
      <c r="AM54" s="172"/>
      <c r="AN54" s="151"/>
      <c r="AO54" s="164"/>
      <c r="AP54" s="174"/>
      <c r="AQ54" s="177"/>
      <c r="AR54" s="167"/>
      <c r="AS54" s="164"/>
      <c r="AT54" s="177"/>
      <c r="AU54" s="167"/>
      <c r="AV54" s="164"/>
      <c r="AW54" s="150"/>
      <c r="AX54" s="164"/>
      <c r="AY54" s="167"/>
      <c r="AZ54" s="167"/>
      <c r="BA54" s="167"/>
      <c r="BB54" s="164"/>
      <c r="BC54" s="170"/>
      <c r="BD54" s="164"/>
      <c r="BE54" s="167"/>
      <c r="BF54" s="164"/>
      <c r="BG54" s="150"/>
      <c r="BH54" s="216"/>
    </row>
    <row r="55" spans="1:60" ht="62.5" x14ac:dyDescent="0.3">
      <c r="A55" s="228"/>
      <c r="B55" s="229"/>
      <c r="C55" s="282"/>
      <c r="D55" s="224"/>
      <c r="E55" s="224"/>
      <c r="F55" s="41" t="s">
        <v>55</v>
      </c>
      <c r="G55" s="43" t="s">
        <v>271</v>
      </c>
      <c r="H55" s="224"/>
      <c r="I55" s="290"/>
      <c r="J55" s="224"/>
      <c r="K55" s="159"/>
      <c r="L55" s="224"/>
      <c r="M55" s="279"/>
      <c r="N55" s="226"/>
      <c r="O55" s="227"/>
      <c r="P55" s="159"/>
      <c r="Q55" s="222"/>
      <c r="R55" s="51" t="s">
        <v>430</v>
      </c>
      <c r="S55" s="45" t="s">
        <v>66</v>
      </c>
      <c r="T55" s="100" t="s">
        <v>432</v>
      </c>
      <c r="U55" s="45" t="s">
        <v>67</v>
      </c>
      <c r="V55" s="45" t="s">
        <v>68</v>
      </c>
      <c r="W55" s="47">
        <f>VLOOKUP(V55,'[2]Datos Validacion'!$K$6:$L$8,2,0)</f>
        <v>0.25</v>
      </c>
      <c r="X55" s="46" t="s">
        <v>252</v>
      </c>
      <c r="Y55" s="47">
        <f>VLOOKUP(X55,'[2]Datos Validacion'!$M$6:$N$7,2,0)</f>
        <v>0.25</v>
      </c>
      <c r="Z55" s="45" t="s">
        <v>70</v>
      </c>
      <c r="AA55" s="52" t="s">
        <v>435</v>
      </c>
      <c r="AB55" s="45" t="s">
        <v>72</v>
      </c>
      <c r="AC55" s="123" t="s">
        <v>438</v>
      </c>
      <c r="AD55" s="49">
        <f t="shared" si="12"/>
        <v>0.5</v>
      </c>
      <c r="AE55" s="50" t="str">
        <f t="shared" si="13"/>
        <v>MUY BAJA</v>
      </c>
      <c r="AF55" s="122">
        <f>AF52-(AF52*AD55)</f>
        <v>0.09</v>
      </c>
      <c r="AG55" s="223"/>
      <c r="AH55" s="223"/>
      <c r="AI55" s="222"/>
      <c r="AJ55" s="224"/>
      <c r="AK55" s="225"/>
      <c r="AL55" s="277"/>
      <c r="AM55" s="172"/>
      <c r="AN55" s="148" t="s">
        <v>559</v>
      </c>
      <c r="AO55" s="165"/>
      <c r="AP55" s="175"/>
      <c r="AQ55" s="178"/>
      <c r="AR55" s="168"/>
      <c r="AS55" s="165"/>
      <c r="AT55" s="178"/>
      <c r="AU55" s="168"/>
      <c r="AV55" s="165"/>
      <c r="AW55" s="146" t="s">
        <v>560</v>
      </c>
      <c r="AX55" s="165"/>
      <c r="AY55" s="168"/>
      <c r="AZ55" s="168"/>
      <c r="BA55" s="168"/>
      <c r="BB55" s="165"/>
      <c r="BC55" s="171"/>
      <c r="BD55" s="165"/>
      <c r="BE55" s="168"/>
      <c r="BF55" s="165"/>
      <c r="BG55" s="147" t="s">
        <v>561</v>
      </c>
      <c r="BH55" s="215"/>
    </row>
    <row r="56" spans="1:60" ht="77.25" customHeight="1" x14ac:dyDescent="0.3">
      <c r="A56" s="228" t="s">
        <v>3</v>
      </c>
      <c r="B56" s="292"/>
      <c r="C56" s="294" t="s">
        <v>272</v>
      </c>
      <c r="D56" s="290" t="s">
        <v>273</v>
      </c>
      <c r="E56" s="290" t="s">
        <v>274</v>
      </c>
      <c r="F56" s="224" t="s">
        <v>55</v>
      </c>
      <c r="G56" s="280" t="s">
        <v>275</v>
      </c>
      <c r="H56" s="290" t="s">
        <v>276</v>
      </c>
      <c r="I56" s="224" t="s">
        <v>277</v>
      </c>
      <c r="J56" s="224" t="s">
        <v>59</v>
      </c>
      <c r="K56" s="290" t="s">
        <v>278</v>
      </c>
      <c r="L56" s="224" t="s">
        <v>90</v>
      </c>
      <c r="M56" s="279">
        <f>VLOOKUP(L56,'[2]Datos Validacion'!$C$6:$D$10,2,0)</f>
        <v>0.6</v>
      </c>
      <c r="N56" s="226" t="s">
        <v>279</v>
      </c>
      <c r="O56" s="227">
        <f>VLOOKUP(N56,'[2]Datos Validacion'!$E$6:$F$15,2,0)</f>
        <v>1</v>
      </c>
      <c r="P56" s="159" t="s">
        <v>280</v>
      </c>
      <c r="Q56" s="222" t="s">
        <v>281</v>
      </c>
      <c r="R56" s="224" t="s">
        <v>282</v>
      </c>
      <c r="S56" s="224" t="s">
        <v>66</v>
      </c>
      <c r="T56" s="224" t="s">
        <v>283</v>
      </c>
      <c r="U56" s="224" t="s">
        <v>67</v>
      </c>
      <c r="V56" s="224" t="s">
        <v>68</v>
      </c>
      <c r="W56" s="224">
        <f>VLOOKUP(V56,'[2]Datos Validacion'!$K$6:$L$8,2,0)</f>
        <v>0.25</v>
      </c>
      <c r="X56" s="224" t="s">
        <v>69</v>
      </c>
      <c r="Y56" s="224">
        <f>VLOOKUP(X56,'[2]Datos Validacion'!$M$6:$N$7,2,0)</f>
        <v>0.15</v>
      </c>
      <c r="Z56" s="224" t="s">
        <v>70</v>
      </c>
      <c r="AA56" s="224" t="s">
        <v>284</v>
      </c>
      <c r="AB56" s="224" t="s">
        <v>72</v>
      </c>
      <c r="AC56" s="224" t="s">
        <v>285</v>
      </c>
      <c r="AD56" s="276">
        <f t="shared" si="12"/>
        <v>0.4</v>
      </c>
      <c r="AE56" s="223" t="str">
        <f t="shared" si="13"/>
        <v>BAJA</v>
      </c>
      <c r="AF56" s="223">
        <f t="shared" ref="AF56:AF60" si="14">IF(OR(V56="prevenir",V56="detectar"),(M56-(M56*AD56)), M56)</f>
        <v>0.36</v>
      </c>
      <c r="AG56" s="223" t="str">
        <f t="shared" ref="AG56:AG60" si="15">IF(AH56&lt;=20%,"LEVE",IF(AH56&lt;=40%,"MENOR",IF(AH56&lt;=60%,"MODERADO",IF(AH56&lt;=80%,"MAYOR","CATASTROFICO"))))</f>
        <v>CATASTROFICO</v>
      </c>
      <c r="AH56" s="223">
        <f t="shared" ref="AH56:AH60" si="16">IF(V56="corregir",(O56-(O56*AD56)), O56)</f>
        <v>1</v>
      </c>
      <c r="AI56" s="222" t="s">
        <v>281</v>
      </c>
      <c r="AJ56" s="224" t="s">
        <v>75</v>
      </c>
      <c r="AK56" s="225" t="s">
        <v>286</v>
      </c>
      <c r="AL56" s="300"/>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96" t="s">
        <v>545</v>
      </c>
    </row>
    <row r="57" spans="1:60" ht="48.75" customHeight="1" x14ac:dyDescent="0.3">
      <c r="A57" s="228"/>
      <c r="B57" s="292"/>
      <c r="C57" s="294"/>
      <c r="D57" s="290"/>
      <c r="E57" s="290"/>
      <c r="F57" s="224"/>
      <c r="G57" s="280"/>
      <c r="H57" s="290"/>
      <c r="I57" s="224"/>
      <c r="J57" s="224"/>
      <c r="K57" s="290"/>
      <c r="L57" s="224"/>
      <c r="M57" s="279"/>
      <c r="N57" s="226"/>
      <c r="O57" s="227"/>
      <c r="P57" s="159"/>
      <c r="Q57" s="222"/>
      <c r="R57" s="224"/>
      <c r="S57" s="224"/>
      <c r="T57" s="224"/>
      <c r="U57" s="224"/>
      <c r="V57" s="224"/>
      <c r="W57" s="224"/>
      <c r="X57" s="224"/>
      <c r="Y57" s="224"/>
      <c r="Z57" s="224"/>
      <c r="AA57" s="224"/>
      <c r="AB57" s="224"/>
      <c r="AC57" s="224"/>
      <c r="AD57" s="276"/>
      <c r="AE57" s="223"/>
      <c r="AF57" s="223"/>
      <c r="AG57" s="223"/>
      <c r="AH57" s="223"/>
      <c r="AI57" s="222"/>
      <c r="AJ57" s="224"/>
      <c r="AK57" s="225"/>
      <c r="AL57" s="300"/>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215"/>
    </row>
    <row r="58" spans="1:60" ht="115.5" customHeight="1" x14ac:dyDescent="0.3">
      <c r="A58" s="228" t="s">
        <v>3</v>
      </c>
      <c r="B58" s="292"/>
      <c r="C58" s="294" t="s">
        <v>272</v>
      </c>
      <c r="D58" s="290" t="s">
        <v>273</v>
      </c>
      <c r="E58" s="290" t="s">
        <v>274</v>
      </c>
      <c r="F58" s="224" t="s">
        <v>77</v>
      </c>
      <c r="G58" s="280" t="s">
        <v>287</v>
      </c>
      <c r="H58" s="290" t="s">
        <v>288</v>
      </c>
      <c r="I58" s="224" t="s">
        <v>289</v>
      </c>
      <c r="J58" s="224" t="s">
        <v>59</v>
      </c>
      <c r="K58" s="290" t="s">
        <v>290</v>
      </c>
      <c r="L58" s="224" t="s">
        <v>90</v>
      </c>
      <c r="M58" s="279">
        <f>VLOOKUP(L58,'[2]Datos Validacion'!$C$6:$D$10,2,0)</f>
        <v>0.6</v>
      </c>
      <c r="N58" s="226" t="s">
        <v>279</v>
      </c>
      <c r="O58" s="227">
        <f>VLOOKUP(N58,'[2]Datos Validacion'!$E$6:$F$15,2,0)</f>
        <v>1</v>
      </c>
      <c r="P58" s="295" t="s">
        <v>291</v>
      </c>
      <c r="Q58" s="222" t="s">
        <v>281</v>
      </c>
      <c r="R58" s="224" t="s">
        <v>292</v>
      </c>
      <c r="S58" s="224" t="s">
        <v>66</v>
      </c>
      <c r="T58" s="224" t="s">
        <v>293</v>
      </c>
      <c r="U58" s="224" t="s">
        <v>67</v>
      </c>
      <c r="V58" s="224" t="s">
        <v>68</v>
      </c>
      <c r="W58" s="224">
        <f>VLOOKUP(V58,'[2]Datos Validacion'!$K$6:$L$8,2,0)</f>
        <v>0.25</v>
      </c>
      <c r="X58" s="224" t="s">
        <v>69</v>
      </c>
      <c r="Y58" s="224">
        <f>VLOOKUP(X58,'[2]Datos Validacion'!$M$6:$N$7,2,0)</f>
        <v>0.15</v>
      </c>
      <c r="Z58" s="224" t="s">
        <v>70</v>
      </c>
      <c r="AA58" s="224" t="s">
        <v>294</v>
      </c>
      <c r="AB58" s="224" t="s">
        <v>72</v>
      </c>
      <c r="AC58" s="224" t="s">
        <v>295</v>
      </c>
      <c r="AD58" s="224">
        <f t="shared" si="12"/>
        <v>0.4</v>
      </c>
      <c r="AE58" s="223" t="str">
        <f t="shared" si="13"/>
        <v>BAJA</v>
      </c>
      <c r="AF58" s="223">
        <f t="shared" si="14"/>
        <v>0.36</v>
      </c>
      <c r="AG58" s="223" t="str">
        <f t="shared" si="15"/>
        <v>CATASTROFICO</v>
      </c>
      <c r="AH58" s="223">
        <f t="shared" si="16"/>
        <v>1</v>
      </c>
      <c r="AI58" s="222" t="s">
        <v>281</v>
      </c>
      <c r="AJ58" s="293" t="s">
        <v>75</v>
      </c>
      <c r="AK58" s="225" t="s">
        <v>286</v>
      </c>
      <c r="AL58" s="30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96" t="s">
        <v>547</v>
      </c>
    </row>
    <row r="59" spans="1:60" ht="42" customHeight="1" x14ac:dyDescent="0.3">
      <c r="A59" s="228"/>
      <c r="B59" s="292"/>
      <c r="C59" s="294"/>
      <c r="D59" s="290"/>
      <c r="E59" s="290"/>
      <c r="F59" s="224"/>
      <c r="G59" s="280"/>
      <c r="H59" s="290"/>
      <c r="I59" s="224"/>
      <c r="J59" s="224"/>
      <c r="K59" s="290"/>
      <c r="L59" s="224"/>
      <c r="M59" s="279"/>
      <c r="N59" s="226"/>
      <c r="O59" s="227"/>
      <c r="P59" s="295"/>
      <c r="Q59" s="222"/>
      <c r="R59" s="224"/>
      <c r="S59" s="224"/>
      <c r="T59" s="224"/>
      <c r="U59" s="224"/>
      <c r="V59" s="224"/>
      <c r="W59" s="224"/>
      <c r="X59" s="224"/>
      <c r="Y59" s="224"/>
      <c r="Z59" s="224"/>
      <c r="AA59" s="224"/>
      <c r="AB59" s="224"/>
      <c r="AC59" s="224"/>
      <c r="AD59" s="224"/>
      <c r="AE59" s="223"/>
      <c r="AF59" s="223"/>
      <c r="AG59" s="223"/>
      <c r="AH59" s="223"/>
      <c r="AI59" s="222"/>
      <c r="AJ59" s="293"/>
      <c r="AK59" s="225"/>
      <c r="AL59" s="301"/>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215"/>
    </row>
    <row r="60" spans="1:60" ht="121.5" customHeight="1" x14ac:dyDescent="0.3">
      <c r="A60" s="228" t="s">
        <v>3</v>
      </c>
      <c r="B60" s="292"/>
      <c r="C60" s="297" t="s">
        <v>272</v>
      </c>
      <c r="D60" s="224" t="s">
        <v>273</v>
      </c>
      <c r="E60" s="224" t="s">
        <v>274</v>
      </c>
      <c r="F60" s="224" t="s">
        <v>77</v>
      </c>
      <c r="G60" s="159" t="s">
        <v>296</v>
      </c>
      <c r="H60" s="224" t="s">
        <v>297</v>
      </c>
      <c r="I60" s="224" t="s">
        <v>298</v>
      </c>
      <c r="J60" s="224" t="s">
        <v>59</v>
      </c>
      <c r="K60" s="224" t="s">
        <v>299</v>
      </c>
      <c r="L60" s="224" t="s">
        <v>61</v>
      </c>
      <c r="M60" s="279">
        <f>VLOOKUP(L60,'[2]Datos Validacion'!$C$6:$D$10,2,0)</f>
        <v>0.4</v>
      </c>
      <c r="N60" s="226" t="s">
        <v>279</v>
      </c>
      <c r="O60" s="227">
        <f>VLOOKUP(N60,'[2]Datos Validacion'!$E$6:$F$15,2,0)</f>
        <v>1</v>
      </c>
      <c r="P60" s="295" t="s">
        <v>280</v>
      </c>
      <c r="Q60" s="222" t="s">
        <v>281</v>
      </c>
      <c r="R60" s="224" t="s">
        <v>300</v>
      </c>
      <c r="S60" s="229" t="s">
        <v>66</v>
      </c>
      <c r="T60" s="280" t="s">
        <v>301</v>
      </c>
      <c r="U60" s="229" t="s">
        <v>67</v>
      </c>
      <c r="V60" s="229" t="s">
        <v>68</v>
      </c>
      <c r="W60" s="279">
        <f>VLOOKUP(V60,'[2]Datos Validacion'!$K$6:$L$8,2,0)</f>
        <v>0.25</v>
      </c>
      <c r="X60" s="280" t="s">
        <v>69</v>
      </c>
      <c r="Y60" s="279">
        <f>VLOOKUP(X60,'[2]Datos Validacion'!$M$6:$N$7,2,0)</f>
        <v>0.15</v>
      </c>
      <c r="Z60" s="229" t="s">
        <v>70</v>
      </c>
      <c r="AA60" s="284" t="s">
        <v>302</v>
      </c>
      <c r="AB60" s="229" t="s">
        <v>72</v>
      </c>
      <c r="AC60" s="280" t="s">
        <v>303</v>
      </c>
      <c r="AD60" s="276">
        <f t="shared" si="12"/>
        <v>0.4</v>
      </c>
      <c r="AE60" s="223" t="str">
        <f t="shared" si="13"/>
        <v>BAJA</v>
      </c>
      <c r="AF60" s="223">
        <f t="shared" si="14"/>
        <v>0.24</v>
      </c>
      <c r="AG60" s="223" t="str">
        <f t="shared" si="15"/>
        <v>CATASTROFICO</v>
      </c>
      <c r="AH60" s="223">
        <f t="shared" si="16"/>
        <v>1</v>
      </c>
      <c r="AI60" s="222" t="s">
        <v>281</v>
      </c>
      <c r="AJ60" s="224" t="s">
        <v>75</v>
      </c>
      <c r="AK60" s="225" t="s">
        <v>286</v>
      </c>
      <c r="AL60" s="300"/>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96" t="s">
        <v>545</v>
      </c>
    </row>
    <row r="61" spans="1:60" ht="48.75" customHeight="1" x14ac:dyDescent="0.3">
      <c r="A61" s="228"/>
      <c r="B61" s="292"/>
      <c r="C61" s="297"/>
      <c r="D61" s="224"/>
      <c r="E61" s="224"/>
      <c r="F61" s="224"/>
      <c r="G61" s="159"/>
      <c r="H61" s="224"/>
      <c r="I61" s="224"/>
      <c r="J61" s="224"/>
      <c r="K61" s="224"/>
      <c r="L61" s="224"/>
      <c r="M61" s="279"/>
      <c r="N61" s="226"/>
      <c r="O61" s="227"/>
      <c r="P61" s="295"/>
      <c r="Q61" s="222"/>
      <c r="R61" s="224"/>
      <c r="S61" s="229"/>
      <c r="T61" s="280"/>
      <c r="U61" s="229"/>
      <c r="V61" s="229"/>
      <c r="W61" s="279"/>
      <c r="X61" s="280"/>
      <c r="Y61" s="279"/>
      <c r="Z61" s="229"/>
      <c r="AA61" s="284"/>
      <c r="AB61" s="229"/>
      <c r="AC61" s="280"/>
      <c r="AD61" s="276"/>
      <c r="AE61" s="223"/>
      <c r="AF61" s="223"/>
      <c r="AG61" s="223"/>
      <c r="AH61" s="223"/>
      <c r="AI61" s="222"/>
      <c r="AJ61" s="224"/>
      <c r="AK61" s="225"/>
      <c r="AL61" s="300"/>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215"/>
    </row>
    <row r="62" spans="1:60" ht="135.75" customHeight="1" x14ac:dyDescent="0.3">
      <c r="A62" s="228" t="s">
        <v>3</v>
      </c>
      <c r="B62" s="229"/>
      <c r="C62" s="282" t="s">
        <v>304</v>
      </c>
      <c r="D62" s="224" t="s">
        <v>305</v>
      </c>
      <c r="E62" s="224" t="s">
        <v>306</v>
      </c>
      <c r="F62" s="41" t="s">
        <v>120</v>
      </c>
      <c r="G62" s="43" t="s">
        <v>307</v>
      </c>
      <c r="H62" s="224" t="s">
        <v>308</v>
      </c>
      <c r="I62" s="224" t="s">
        <v>309</v>
      </c>
      <c r="J62" s="224" t="s">
        <v>106</v>
      </c>
      <c r="K62" s="224" t="s">
        <v>310</v>
      </c>
      <c r="L62" s="224" t="s">
        <v>90</v>
      </c>
      <c r="M62" s="279">
        <f>VLOOKUP(L62,'[2]Datos Validacion'!$C$6:$D$10,2,0)</f>
        <v>0.6</v>
      </c>
      <c r="N62" s="226" t="s">
        <v>109</v>
      </c>
      <c r="O62" s="227">
        <f>VLOOKUP(N62,'[2]Datos Validacion'!$E$6:$F$15,2,0)</f>
        <v>0.6</v>
      </c>
      <c r="P62" s="159" t="s">
        <v>110</v>
      </c>
      <c r="Q62" s="222" t="s">
        <v>115</v>
      </c>
      <c r="R62" s="54" t="s">
        <v>311</v>
      </c>
      <c r="S62" s="45" t="s">
        <v>66</v>
      </c>
      <c r="T62" s="46" t="s">
        <v>312</v>
      </c>
      <c r="U62" s="45" t="s">
        <v>67</v>
      </c>
      <c r="V62" s="45" t="s">
        <v>118</v>
      </c>
      <c r="W62" s="47">
        <f>VLOOKUP(V62,'[2]Datos Validacion'!$K$6:$L$8,2,0)</f>
        <v>0.15</v>
      </c>
      <c r="X62" s="46" t="s">
        <v>69</v>
      </c>
      <c r="Y62" s="47">
        <f>VLOOKUP(X62,'[2]Datos Validacion'!$M$6:$N$7,2,0)</f>
        <v>0.15</v>
      </c>
      <c r="Z62" s="45" t="s">
        <v>70</v>
      </c>
      <c r="AA62" s="53" t="s">
        <v>313</v>
      </c>
      <c r="AB62" s="45" t="s">
        <v>72</v>
      </c>
      <c r="AC62" s="43" t="s">
        <v>314</v>
      </c>
      <c r="AD62" s="49">
        <f t="shared" si="12"/>
        <v>0.3</v>
      </c>
      <c r="AE62" s="50" t="str">
        <f t="shared" si="13"/>
        <v>MEDIA</v>
      </c>
      <c r="AF62" s="50">
        <f t="shared" ref="AF62:AF74" si="17">IF(OR(V62="prevenir",V62="detectar"),(M62-(M62*AD62)), M62)</f>
        <v>0.42</v>
      </c>
      <c r="AG62" s="223" t="str">
        <f t="shared" ref="AG62:AG74" si="18">IF(AH62&lt;=20%,"LEVE",IF(AH62&lt;=40%,"MENOR",IF(AH62&lt;=60%,"MODERADO",IF(AH62&lt;=80%,"MAYOR","CATASTROFICO"))))</f>
        <v>MODERADO</v>
      </c>
      <c r="AH62" s="223">
        <f t="shared" ref="AH62:AH74" si="19">IF(V62="corregir",(O62-(O62*AD62)), O62)</f>
        <v>0.6</v>
      </c>
      <c r="AI62" s="222" t="s">
        <v>115</v>
      </c>
      <c r="AJ62" s="224" t="s">
        <v>75</v>
      </c>
      <c r="AK62" s="277"/>
      <c r="AL62" s="296"/>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214" t="s">
        <v>541</v>
      </c>
    </row>
    <row r="63" spans="1:60" ht="135.75" customHeight="1" x14ac:dyDescent="0.3">
      <c r="A63" s="228"/>
      <c r="B63" s="229"/>
      <c r="C63" s="282"/>
      <c r="D63" s="224"/>
      <c r="E63" s="224"/>
      <c r="F63" s="41" t="s">
        <v>55</v>
      </c>
      <c r="G63" s="43" t="s">
        <v>315</v>
      </c>
      <c r="H63" s="224"/>
      <c r="I63" s="224"/>
      <c r="J63" s="224"/>
      <c r="K63" s="224"/>
      <c r="L63" s="224"/>
      <c r="M63" s="279"/>
      <c r="N63" s="226"/>
      <c r="O63" s="227"/>
      <c r="P63" s="159"/>
      <c r="Q63" s="222"/>
      <c r="R63" s="54" t="s">
        <v>316</v>
      </c>
      <c r="S63" s="45" t="s">
        <v>66</v>
      </c>
      <c r="T63" s="46" t="s">
        <v>312</v>
      </c>
      <c r="U63" s="45" t="s">
        <v>67</v>
      </c>
      <c r="V63" s="45" t="s">
        <v>68</v>
      </c>
      <c r="W63" s="47">
        <f>VLOOKUP(V63,'[2]Datos Validacion'!$K$6:$L$8,2,0)</f>
        <v>0.25</v>
      </c>
      <c r="X63" s="46" t="s">
        <v>69</v>
      </c>
      <c r="Y63" s="47">
        <f>VLOOKUP(X63,'[2]Datos Validacion'!$M$6:$N$7,2,0)</f>
        <v>0.15</v>
      </c>
      <c r="Z63" s="45" t="s">
        <v>70</v>
      </c>
      <c r="AA63" s="53" t="s">
        <v>317</v>
      </c>
      <c r="AB63" s="45" t="s">
        <v>72</v>
      </c>
      <c r="AC63" s="43" t="s">
        <v>318</v>
      </c>
      <c r="AD63" s="49">
        <f t="shared" si="12"/>
        <v>0.4</v>
      </c>
      <c r="AE63" s="50" t="str">
        <f t="shared" si="13"/>
        <v>BAJA</v>
      </c>
      <c r="AF63" s="50">
        <f>+AF62-(AF62*AD63)</f>
        <v>0.252</v>
      </c>
      <c r="AG63" s="223"/>
      <c r="AH63" s="223"/>
      <c r="AI63" s="222"/>
      <c r="AJ63" s="224"/>
      <c r="AK63" s="277"/>
      <c r="AL63" s="296"/>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214"/>
    </row>
    <row r="64" spans="1:60" ht="135.75" customHeight="1" x14ac:dyDescent="0.3">
      <c r="A64" s="228"/>
      <c r="B64" s="229"/>
      <c r="C64" s="282"/>
      <c r="D64" s="224"/>
      <c r="E64" s="224"/>
      <c r="F64" s="41" t="s">
        <v>55</v>
      </c>
      <c r="G64" s="43" t="s">
        <v>319</v>
      </c>
      <c r="H64" s="224"/>
      <c r="I64" s="224"/>
      <c r="J64" s="224"/>
      <c r="K64" s="224"/>
      <c r="L64" s="224"/>
      <c r="M64" s="279"/>
      <c r="N64" s="226"/>
      <c r="O64" s="227"/>
      <c r="P64" s="159"/>
      <c r="Q64" s="222"/>
      <c r="R64" s="55" t="s">
        <v>320</v>
      </c>
      <c r="S64" s="45" t="s">
        <v>66</v>
      </c>
      <c r="T64" s="46" t="s">
        <v>312</v>
      </c>
      <c r="U64" s="45" t="s">
        <v>67</v>
      </c>
      <c r="V64" s="45" t="s">
        <v>68</v>
      </c>
      <c r="W64" s="47">
        <f>VLOOKUP(V64,'[2]Datos Validacion'!$K$6:$L$8,2,0)</f>
        <v>0.25</v>
      </c>
      <c r="X64" s="46" t="s">
        <v>69</v>
      </c>
      <c r="Y64" s="47">
        <f>VLOOKUP(X64,'[2]Datos Validacion'!$M$6:$N$7,2,0)</f>
        <v>0.15</v>
      </c>
      <c r="Z64" s="45" t="s">
        <v>70</v>
      </c>
      <c r="AA64" s="53" t="s">
        <v>321</v>
      </c>
      <c r="AB64" s="45" t="s">
        <v>72</v>
      </c>
      <c r="AC64" s="43" t="s">
        <v>322</v>
      </c>
      <c r="AD64" s="49">
        <f t="shared" si="12"/>
        <v>0.4</v>
      </c>
      <c r="AE64" s="50" t="str">
        <f t="shared" si="13"/>
        <v>MUY BAJA</v>
      </c>
      <c r="AF64" s="108">
        <f>+AF63-(AF63*AD64)</f>
        <v>0.1512</v>
      </c>
      <c r="AG64" s="223"/>
      <c r="AH64" s="223"/>
      <c r="AI64" s="222"/>
      <c r="AJ64" s="224"/>
      <c r="AK64" s="277"/>
      <c r="AL64" s="296"/>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214"/>
    </row>
    <row r="65" spans="1:60" ht="94.5" customHeight="1" x14ac:dyDescent="0.3">
      <c r="A65" s="228" t="s">
        <v>3</v>
      </c>
      <c r="B65" s="229"/>
      <c r="C65" s="282" t="s">
        <v>52</v>
      </c>
      <c r="D65" s="224" t="s">
        <v>439</v>
      </c>
      <c r="E65" s="224" t="s">
        <v>440</v>
      </c>
      <c r="F65" s="41" t="s">
        <v>120</v>
      </c>
      <c r="G65" s="43" t="s">
        <v>324</v>
      </c>
      <c r="H65" s="224" t="s">
        <v>325</v>
      </c>
      <c r="I65" s="290" t="s">
        <v>326</v>
      </c>
      <c r="J65" s="224" t="s">
        <v>59</v>
      </c>
      <c r="K65" s="224" t="s">
        <v>327</v>
      </c>
      <c r="L65" s="224" t="s">
        <v>90</v>
      </c>
      <c r="M65" s="279">
        <f>VLOOKUP(L65,'[2]Datos Validacion'!$C$6:$D$10,2,0)</f>
        <v>0.6</v>
      </c>
      <c r="N65" s="226" t="s">
        <v>109</v>
      </c>
      <c r="O65" s="227">
        <f>VLOOKUP(N65,'[2]Datos Validacion'!$E$6:$F$15,2,0)</f>
        <v>0.6</v>
      </c>
      <c r="P65" s="159" t="s">
        <v>110</v>
      </c>
      <c r="Q65" s="222" t="s">
        <v>115</v>
      </c>
      <c r="R65" s="51" t="s">
        <v>328</v>
      </c>
      <c r="S65" s="45" t="s">
        <v>66</v>
      </c>
      <c r="T65" s="46" t="s">
        <v>441</v>
      </c>
      <c r="U65" s="45" t="s">
        <v>67</v>
      </c>
      <c r="V65" s="45" t="s">
        <v>68</v>
      </c>
      <c r="W65" s="47">
        <f>VLOOKUP(V65,'[2]Datos Validacion'!$K$6:$L$8,2,0)</f>
        <v>0.25</v>
      </c>
      <c r="X65" s="46" t="s">
        <v>69</v>
      </c>
      <c r="Y65" s="47">
        <f>VLOOKUP(X65,'[2]Datos Validacion'!$M$6:$N$7,2,0)</f>
        <v>0.15</v>
      </c>
      <c r="Z65" s="45" t="s">
        <v>70</v>
      </c>
      <c r="AA65" s="53" t="s">
        <v>329</v>
      </c>
      <c r="AB65" s="45" t="s">
        <v>72</v>
      </c>
      <c r="AC65" s="43" t="s">
        <v>330</v>
      </c>
      <c r="AD65" s="49">
        <f t="shared" si="12"/>
        <v>0.4</v>
      </c>
      <c r="AE65" s="50" t="str">
        <f t="shared" si="13"/>
        <v>BAJA</v>
      </c>
      <c r="AF65" s="50">
        <f t="shared" si="17"/>
        <v>0.36</v>
      </c>
      <c r="AG65" s="223" t="str">
        <f t="shared" si="18"/>
        <v>MODERADO</v>
      </c>
      <c r="AH65" s="223">
        <f t="shared" si="19"/>
        <v>0.6</v>
      </c>
      <c r="AI65" s="222" t="s">
        <v>115</v>
      </c>
      <c r="AJ65" s="224" t="s">
        <v>75</v>
      </c>
      <c r="AK65" s="247"/>
      <c r="AL65" s="247"/>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217" t="s">
        <v>541</v>
      </c>
    </row>
    <row r="66" spans="1:60" ht="87" customHeight="1" x14ac:dyDescent="0.3">
      <c r="A66" s="228"/>
      <c r="B66" s="229"/>
      <c r="C66" s="282"/>
      <c r="D66" s="224"/>
      <c r="E66" s="224"/>
      <c r="F66" s="41" t="s">
        <v>55</v>
      </c>
      <c r="G66" s="43" t="s">
        <v>331</v>
      </c>
      <c r="H66" s="224"/>
      <c r="I66" s="290"/>
      <c r="J66" s="224"/>
      <c r="K66" s="224"/>
      <c r="L66" s="224"/>
      <c r="M66" s="279"/>
      <c r="N66" s="226"/>
      <c r="O66" s="227"/>
      <c r="P66" s="159"/>
      <c r="Q66" s="222"/>
      <c r="R66" s="51" t="s">
        <v>332</v>
      </c>
      <c r="S66" s="45" t="s">
        <v>66</v>
      </c>
      <c r="T66" s="46" t="s">
        <v>442</v>
      </c>
      <c r="U66" s="45" t="s">
        <v>67</v>
      </c>
      <c r="V66" s="45" t="s">
        <v>68</v>
      </c>
      <c r="W66" s="47">
        <f>VLOOKUP(V66,'[2]Datos Validacion'!$K$6:$L$8,2,0)</f>
        <v>0.25</v>
      </c>
      <c r="X66" s="46" t="s">
        <v>69</v>
      </c>
      <c r="Y66" s="47">
        <f>VLOOKUP(X66,'[2]Datos Validacion'!$M$6:$N$7,2,0)</f>
        <v>0.15</v>
      </c>
      <c r="Z66" s="45" t="s">
        <v>70</v>
      </c>
      <c r="AA66" s="53" t="s">
        <v>333</v>
      </c>
      <c r="AB66" s="45" t="s">
        <v>72</v>
      </c>
      <c r="AC66" s="43" t="s">
        <v>334</v>
      </c>
      <c r="AD66" s="49">
        <f t="shared" si="12"/>
        <v>0.4</v>
      </c>
      <c r="AE66" s="50" t="str">
        <f t="shared" si="13"/>
        <v>BAJA</v>
      </c>
      <c r="AF66" s="122">
        <f>+AF65-(AF65*AD66)</f>
        <v>0.216</v>
      </c>
      <c r="AG66" s="223"/>
      <c r="AH66" s="223"/>
      <c r="AI66" s="222"/>
      <c r="AJ66" s="224"/>
      <c r="AK66" s="247"/>
      <c r="AL66" s="247"/>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214"/>
    </row>
    <row r="67" spans="1:60" ht="348.75" customHeight="1" x14ac:dyDescent="0.3">
      <c r="A67" s="114" t="s">
        <v>3</v>
      </c>
      <c r="B67" s="124"/>
      <c r="C67" s="106" t="s">
        <v>124</v>
      </c>
      <c r="D67" s="42" t="s">
        <v>125</v>
      </c>
      <c r="E67" s="42" t="s">
        <v>335</v>
      </c>
      <c r="F67" s="41" t="s">
        <v>55</v>
      </c>
      <c r="G67" s="43" t="s">
        <v>336</v>
      </c>
      <c r="H67" s="41" t="s">
        <v>337</v>
      </c>
      <c r="I67" s="41" t="s">
        <v>338</v>
      </c>
      <c r="J67" s="41" t="s">
        <v>59</v>
      </c>
      <c r="K67" s="41" t="s">
        <v>339</v>
      </c>
      <c r="L67" s="41" t="s">
        <v>90</v>
      </c>
      <c r="M67" s="47">
        <f>VLOOKUP(L67,'[2]Datos Validacion'!$C$6:$D$10,2,0)</f>
        <v>0.6</v>
      </c>
      <c r="N67" s="103" t="s">
        <v>62</v>
      </c>
      <c r="O67" s="104">
        <f>VLOOKUP(N67,'[2]Datos Validacion'!$E$6:$F$15,2,0)</f>
        <v>0.8</v>
      </c>
      <c r="P67" s="100" t="s">
        <v>63</v>
      </c>
      <c r="Q67" s="105" t="s">
        <v>74</v>
      </c>
      <c r="R67" s="54" t="s">
        <v>340</v>
      </c>
      <c r="S67" s="45" t="s">
        <v>66</v>
      </c>
      <c r="T67" s="125" t="s">
        <v>341</v>
      </c>
      <c r="U67" s="45" t="s">
        <v>67</v>
      </c>
      <c r="V67" s="45" t="s">
        <v>68</v>
      </c>
      <c r="W67" s="47">
        <f>VLOOKUP(V67,'[2]Datos Validacion'!$K$6:$L$8,2,0)</f>
        <v>0.25</v>
      </c>
      <c r="X67" s="46" t="s">
        <v>69</v>
      </c>
      <c r="Y67" s="47">
        <f>VLOOKUP(X67,'[2]Datos Validacion'!$M$6:$N$7,2,0)</f>
        <v>0.15</v>
      </c>
      <c r="Z67" s="45" t="s">
        <v>70</v>
      </c>
      <c r="AA67" s="53" t="s">
        <v>342</v>
      </c>
      <c r="AB67" s="45" t="s">
        <v>72</v>
      </c>
      <c r="AC67" s="124" t="s">
        <v>343</v>
      </c>
      <c r="AD67" s="49">
        <f t="shared" si="12"/>
        <v>0.4</v>
      </c>
      <c r="AE67" s="50" t="str">
        <f t="shared" si="13"/>
        <v>BAJA</v>
      </c>
      <c r="AF67" s="50">
        <f t="shared" ref="AF67:AF68" si="20">IF(OR(V67="prevenir",V67="detectar"),(M67-(M67*AD67)), M67)</f>
        <v>0.36</v>
      </c>
      <c r="AG67" s="50" t="str">
        <f t="shared" ref="AG67:AG68" si="21">IF(AH67&lt;=20%,"LEVE",IF(AH67&lt;=40%,"MENOR",IF(AH67&lt;=60%,"MODERADO",IF(AH67&lt;=80%,"MAYOR","CATASTROFICO"))))</f>
        <v>MAYOR</v>
      </c>
      <c r="AH67" s="50">
        <f t="shared" ref="AH67:AH68" si="22">IF(V67="corregir",(O67-(O67*AD67)), O67)</f>
        <v>0.8</v>
      </c>
      <c r="AI67" s="105" t="s">
        <v>74</v>
      </c>
      <c r="AJ67" s="41" t="s">
        <v>75</v>
      </c>
      <c r="AK67" s="110" t="s">
        <v>344</v>
      </c>
      <c r="AL67" s="126"/>
      <c r="AM67" s="115">
        <v>45169</v>
      </c>
      <c r="AN67" s="100" t="s">
        <v>513</v>
      </c>
      <c r="AO67" s="143"/>
      <c r="AP67" s="143" t="s">
        <v>3</v>
      </c>
      <c r="AQ67" s="143" t="s">
        <v>525</v>
      </c>
      <c r="AR67" s="143" t="s">
        <v>3</v>
      </c>
      <c r="AS67" s="143"/>
      <c r="AT67" s="143" t="s">
        <v>526</v>
      </c>
      <c r="AU67" s="143" t="s">
        <v>3</v>
      </c>
      <c r="AV67" s="143"/>
      <c r="AW67" s="143" t="s">
        <v>527</v>
      </c>
      <c r="AX67" s="143"/>
      <c r="AY67" s="143" t="s">
        <v>3</v>
      </c>
      <c r="AZ67" s="143" t="s">
        <v>528</v>
      </c>
      <c r="BA67" s="143" t="s">
        <v>3</v>
      </c>
      <c r="BB67" s="143"/>
      <c r="BC67" s="143" t="s">
        <v>529</v>
      </c>
      <c r="BD67" s="143" t="s">
        <v>3</v>
      </c>
      <c r="BE67" s="143"/>
      <c r="BF67" s="143" t="s">
        <v>530</v>
      </c>
      <c r="BG67" s="143" t="s">
        <v>531</v>
      </c>
      <c r="BH67" s="144" t="s">
        <v>550</v>
      </c>
    </row>
    <row r="68" spans="1:60" ht="159" customHeight="1" x14ac:dyDescent="0.3">
      <c r="A68" s="228" t="s">
        <v>3</v>
      </c>
      <c r="B68" s="229"/>
      <c r="C68" s="282" t="s">
        <v>323</v>
      </c>
      <c r="D68" s="224" t="s">
        <v>345</v>
      </c>
      <c r="E68" s="224" t="s">
        <v>346</v>
      </c>
      <c r="F68" s="41" t="s">
        <v>55</v>
      </c>
      <c r="G68" s="57" t="s">
        <v>347</v>
      </c>
      <c r="H68" s="224" t="s">
        <v>348</v>
      </c>
      <c r="I68" s="224" t="s">
        <v>443</v>
      </c>
      <c r="J68" s="224" t="s">
        <v>59</v>
      </c>
      <c r="K68" s="280" t="s">
        <v>349</v>
      </c>
      <c r="L68" s="224" t="s">
        <v>61</v>
      </c>
      <c r="M68" s="279">
        <f>VLOOKUP(L68,'[2]Datos Validacion'!$C$6:$D$10,2,0)</f>
        <v>0.4</v>
      </c>
      <c r="N68" s="226" t="s">
        <v>109</v>
      </c>
      <c r="O68" s="227">
        <f>VLOOKUP(N68,'[2]Datos Validacion'!$E$6:$F$15,2,0)</f>
        <v>0.6</v>
      </c>
      <c r="P68" s="159" t="s">
        <v>110</v>
      </c>
      <c r="Q68" s="222" t="s">
        <v>350</v>
      </c>
      <c r="R68" s="298" t="s">
        <v>351</v>
      </c>
      <c r="S68" s="229" t="s">
        <v>66</v>
      </c>
      <c r="T68" s="280" t="s">
        <v>352</v>
      </c>
      <c r="U68" s="229" t="s">
        <v>67</v>
      </c>
      <c r="V68" s="229" t="s">
        <v>118</v>
      </c>
      <c r="W68" s="279">
        <f>VLOOKUP(V68,'[2]Datos Validacion'!$K$6:$L$8,2,0)</f>
        <v>0.15</v>
      </c>
      <c r="X68" s="280" t="s">
        <v>69</v>
      </c>
      <c r="Y68" s="279">
        <f>VLOOKUP(X68,'[2]Datos Validacion'!$M$6:$N$7,2,0)</f>
        <v>0.15</v>
      </c>
      <c r="Z68" s="229" t="s">
        <v>70</v>
      </c>
      <c r="AA68" s="284" t="s">
        <v>353</v>
      </c>
      <c r="AB68" s="229" t="s">
        <v>72</v>
      </c>
      <c r="AC68" s="280" t="s">
        <v>354</v>
      </c>
      <c r="AD68" s="276">
        <f t="shared" si="12"/>
        <v>0.3</v>
      </c>
      <c r="AE68" s="223" t="str">
        <f t="shared" si="13"/>
        <v>BAJA</v>
      </c>
      <c r="AF68" s="223">
        <f t="shared" si="20"/>
        <v>0.28000000000000003</v>
      </c>
      <c r="AG68" s="223" t="str">
        <f t="shared" si="21"/>
        <v>MODERADO</v>
      </c>
      <c r="AH68" s="223">
        <f t="shared" si="22"/>
        <v>0.6</v>
      </c>
      <c r="AI68" s="222" t="s">
        <v>115</v>
      </c>
      <c r="AJ68" s="224" t="s">
        <v>75</v>
      </c>
      <c r="AK68" s="277"/>
      <c r="AL68" s="277"/>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218" t="s">
        <v>541</v>
      </c>
    </row>
    <row r="69" spans="1:60" ht="90" customHeight="1" x14ac:dyDescent="0.3">
      <c r="A69" s="228"/>
      <c r="B69" s="229"/>
      <c r="C69" s="282"/>
      <c r="D69" s="224"/>
      <c r="E69" s="224"/>
      <c r="F69" s="41" t="s">
        <v>77</v>
      </c>
      <c r="G69" s="57" t="s">
        <v>355</v>
      </c>
      <c r="H69" s="224"/>
      <c r="I69" s="224"/>
      <c r="J69" s="224"/>
      <c r="K69" s="280"/>
      <c r="L69" s="224"/>
      <c r="M69" s="279"/>
      <c r="N69" s="226"/>
      <c r="O69" s="227"/>
      <c r="P69" s="159"/>
      <c r="Q69" s="222"/>
      <c r="R69" s="298"/>
      <c r="S69" s="229"/>
      <c r="T69" s="280"/>
      <c r="U69" s="229"/>
      <c r="V69" s="229"/>
      <c r="W69" s="279"/>
      <c r="X69" s="280"/>
      <c r="Y69" s="279"/>
      <c r="Z69" s="229"/>
      <c r="AA69" s="284"/>
      <c r="AB69" s="229"/>
      <c r="AC69" s="280"/>
      <c r="AD69" s="276"/>
      <c r="AE69" s="223"/>
      <c r="AF69" s="223"/>
      <c r="AG69" s="223"/>
      <c r="AH69" s="223"/>
      <c r="AI69" s="222"/>
      <c r="AJ69" s="224"/>
      <c r="AK69" s="277"/>
      <c r="AL69" s="27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220"/>
    </row>
    <row r="70" spans="1:60" ht="99" customHeight="1" x14ac:dyDescent="0.3">
      <c r="A70" s="228"/>
      <c r="B70" s="229"/>
      <c r="C70" s="282"/>
      <c r="D70" s="224"/>
      <c r="E70" s="224"/>
      <c r="F70" s="41" t="s">
        <v>55</v>
      </c>
      <c r="G70" s="57" t="s">
        <v>356</v>
      </c>
      <c r="H70" s="224"/>
      <c r="I70" s="224"/>
      <c r="J70" s="224"/>
      <c r="K70" s="280"/>
      <c r="L70" s="224"/>
      <c r="M70" s="279"/>
      <c r="N70" s="226"/>
      <c r="O70" s="227"/>
      <c r="P70" s="159"/>
      <c r="Q70" s="222"/>
      <c r="R70" s="127" t="s">
        <v>357</v>
      </c>
      <c r="S70" s="45" t="s">
        <v>66</v>
      </c>
      <c r="T70" s="46" t="s">
        <v>358</v>
      </c>
      <c r="U70" s="45" t="s">
        <v>67</v>
      </c>
      <c r="V70" s="45" t="s">
        <v>68</v>
      </c>
      <c r="W70" s="47">
        <f>VLOOKUP(V70,'[2]Datos Validacion'!$K$6:$L$8,2,0)</f>
        <v>0.25</v>
      </c>
      <c r="X70" s="46" t="s">
        <v>69</v>
      </c>
      <c r="Y70" s="47">
        <f>VLOOKUP(X70,'[2]Datos Validacion'!$M$6:$N$7,2,0)</f>
        <v>0.15</v>
      </c>
      <c r="Z70" s="45" t="s">
        <v>70</v>
      </c>
      <c r="AA70" s="53" t="s">
        <v>359</v>
      </c>
      <c r="AB70" s="45" t="s">
        <v>72</v>
      </c>
      <c r="AC70" s="106" t="s">
        <v>360</v>
      </c>
      <c r="AD70" s="49">
        <f t="shared" si="12"/>
        <v>0.4</v>
      </c>
      <c r="AE70" s="50" t="str">
        <f t="shared" si="13"/>
        <v>MUY BAJA</v>
      </c>
      <c r="AF70" s="122">
        <f>+AF68-(AF68*AD70)</f>
        <v>0.16800000000000001</v>
      </c>
      <c r="AG70" s="223"/>
      <c r="AH70" s="223"/>
      <c r="AI70" s="222"/>
      <c r="AJ70" s="224"/>
      <c r="AK70" s="277"/>
      <c r="AL70" s="277"/>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219"/>
    </row>
    <row r="71" spans="1:60" ht="81" customHeight="1" x14ac:dyDescent="0.3">
      <c r="A71" s="228" t="s">
        <v>3</v>
      </c>
      <c r="B71" s="229"/>
      <c r="C71" s="282" t="s">
        <v>323</v>
      </c>
      <c r="D71" s="224" t="s">
        <v>345</v>
      </c>
      <c r="E71" s="224" t="s">
        <v>346</v>
      </c>
      <c r="F71" s="41" t="s">
        <v>55</v>
      </c>
      <c r="G71" s="57" t="s">
        <v>361</v>
      </c>
      <c r="H71" s="224" t="s">
        <v>362</v>
      </c>
      <c r="I71" s="224" t="s">
        <v>363</v>
      </c>
      <c r="J71" s="224" t="s">
        <v>106</v>
      </c>
      <c r="K71" s="280" t="s">
        <v>364</v>
      </c>
      <c r="L71" s="224" t="s">
        <v>61</v>
      </c>
      <c r="M71" s="279">
        <f>VLOOKUP(L71,'[2]Datos Validacion'!$C$6:$D$10,2,0)</f>
        <v>0.4</v>
      </c>
      <c r="N71" s="226" t="s">
        <v>109</v>
      </c>
      <c r="O71" s="227">
        <f>VLOOKUP(N71,'[2]Datos Validacion'!$E$6:$F$15,2,0)</f>
        <v>0.6</v>
      </c>
      <c r="P71" s="159" t="s">
        <v>110</v>
      </c>
      <c r="Q71" s="222" t="s">
        <v>115</v>
      </c>
      <c r="R71" s="127" t="s">
        <v>365</v>
      </c>
      <c r="S71" s="45" t="s">
        <v>66</v>
      </c>
      <c r="T71" s="46" t="s">
        <v>366</v>
      </c>
      <c r="U71" s="45" t="s">
        <v>67</v>
      </c>
      <c r="V71" s="45" t="s">
        <v>68</v>
      </c>
      <c r="W71" s="47">
        <f>VLOOKUP(V71,'[2]Datos Validacion'!$K$6:$L$8,2,0)</f>
        <v>0.25</v>
      </c>
      <c r="X71" s="46" t="s">
        <v>69</v>
      </c>
      <c r="Y71" s="47">
        <f>VLOOKUP(X71,'[2]Datos Validacion'!$M$6:$N$7,2,0)</f>
        <v>0.15</v>
      </c>
      <c r="Z71" s="45" t="s">
        <v>70</v>
      </c>
      <c r="AA71" s="53" t="s">
        <v>367</v>
      </c>
      <c r="AB71" s="45" t="s">
        <v>72</v>
      </c>
      <c r="AC71" s="46" t="s">
        <v>368</v>
      </c>
      <c r="AD71" s="49">
        <f t="shared" si="12"/>
        <v>0.4</v>
      </c>
      <c r="AE71" s="50" t="str">
        <f t="shared" si="13"/>
        <v>BAJA</v>
      </c>
      <c r="AF71" s="50">
        <f t="shared" si="17"/>
        <v>0.24</v>
      </c>
      <c r="AG71" s="223" t="str">
        <f t="shared" si="18"/>
        <v>MODERADO</v>
      </c>
      <c r="AH71" s="223">
        <f t="shared" si="19"/>
        <v>0.6</v>
      </c>
      <c r="AI71" s="222" t="s">
        <v>115</v>
      </c>
      <c r="AJ71" s="224" t="s">
        <v>75</v>
      </c>
      <c r="AK71" s="277"/>
      <c r="AL71" s="277"/>
      <c r="AM71" s="156"/>
      <c r="AN71" s="156"/>
      <c r="AO71" s="156"/>
      <c r="AP71" s="156"/>
      <c r="AQ71" s="156"/>
      <c r="AR71" s="156"/>
      <c r="AS71" s="156"/>
      <c r="AT71" s="156"/>
      <c r="AU71" s="156"/>
      <c r="AV71" s="156"/>
      <c r="AW71" s="156"/>
      <c r="AX71" s="156"/>
      <c r="AY71" s="156"/>
      <c r="AZ71" s="156"/>
      <c r="BA71" s="156"/>
      <c r="BB71" s="156"/>
      <c r="BC71" s="156"/>
      <c r="BD71" s="156"/>
      <c r="BE71" s="156"/>
      <c r="BF71" s="156"/>
      <c r="BG71" s="137"/>
      <c r="BH71" s="218" t="s">
        <v>541</v>
      </c>
    </row>
    <row r="72" spans="1:60" ht="83.25" customHeight="1" x14ac:dyDescent="0.3">
      <c r="A72" s="228"/>
      <c r="B72" s="229"/>
      <c r="C72" s="282"/>
      <c r="D72" s="224"/>
      <c r="E72" s="224"/>
      <c r="F72" s="41" t="s">
        <v>77</v>
      </c>
      <c r="G72" s="57" t="s">
        <v>221</v>
      </c>
      <c r="H72" s="224"/>
      <c r="I72" s="224"/>
      <c r="J72" s="224"/>
      <c r="K72" s="280"/>
      <c r="L72" s="224"/>
      <c r="M72" s="279"/>
      <c r="N72" s="226"/>
      <c r="O72" s="227"/>
      <c r="P72" s="159"/>
      <c r="Q72" s="222"/>
      <c r="R72" s="127" t="s">
        <v>369</v>
      </c>
      <c r="S72" s="45" t="s">
        <v>66</v>
      </c>
      <c r="T72" s="46" t="s">
        <v>366</v>
      </c>
      <c r="U72" s="45" t="s">
        <v>67</v>
      </c>
      <c r="V72" s="45" t="s">
        <v>68</v>
      </c>
      <c r="W72" s="47">
        <f>VLOOKUP(V72,'[2]Datos Validacion'!$K$6:$L$8,2,0)</f>
        <v>0.25</v>
      </c>
      <c r="X72" s="46" t="s">
        <v>69</v>
      </c>
      <c r="Y72" s="47">
        <f>VLOOKUP(X72,'[2]Datos Validacion'!$M$6:$N$7,2,0)</f>
        <v>0.15</v>
      </c>
      <c r="Z72" s="45" t="s">
        <v>70</v>
      </c>
      <c r="AA72" s="135"/>
      <c r="AB72" s="45" t="s">
        <v>72</v>
      </c>
      <c r="AC72" s="106" t="s">
        <v>370</v>
      </c>
      <c r="AD72" s="49">
        <f t="shared" si="12"/>
        <v>0.4</v>
      </c>
      <c r="AE72" s="50" t="str">
        <f t="shared" si="13"/>
        <v>MUY BAJA</v>
      </c>
      <c r="AF72" s="122">
        <f>+AF70-(AF70*AD72)</f>
        <v>0.1008</v>
      </c>
      <c r="AG72" s="223"/>
      <c r="AH72" s="223"/>
      <c r="AI72" s="222"/>
      <c r="AJ72" s="224"/>
      <c r="AK72" s="277"/>
      <c r="AL72" s="277"/>
      <c r="AM72" s="158"/>
      <c r="AN72" s="158"/>
      <c r="AO72" s="158"/>
      <c r="AP72" s="158"/>
      <c r="AQ72" s="158"/>
      <c r="AR72" s="158"/>
      <c r="AS72" s="158"/>
      <c r="AT72" s="158"/>
      <c r="AU72" s="158"/>
      <c r="AV72" s="158"/>
      <c r="AW72" s="158"/>
      <c r="AX72" s="158"/>
      <c r="AY72" s="158"/>
      <c r="AZ72" s="158"/>
      <c r="BA72" s="158"/>
      <c r="BB72" s="158"/>
      <c r="BC72" s="158"/>
      <c r="BD72" s="158"/>
      <c r="BE72" s="158"/>
      <c r="BF72" s="158"/>
      <c r="BG72" s="138"/>
      <c r="BH72" s="219"/>
    </row>
    <row r="73" spans="1:60" ht="143.25" customHeight="1" x14ac:dyDescent="0.3">
      <c r="A73" s="118"/>
      <c r="B73" s="128" t="s">
        <v>3</v>
      </c>
      <c r="C73" s="109" t="s">
        <v>371</v>
      </c>
      <c r="D73" s="109" t="s">
        <v>372</v>
      </c>
      <c r="E73" s="100" t="s">
        <v>373</v>
      </c>
      <c r="F73" s="41" t="s">
        <v>77</v>
      </c>
      <c r="G73" s="129" t="s">
        <v>374</v>
      </c>
      <c r="H73" s="41" t="s">
        <v>375</v>
      </c>
      <c r="I73" s="107" t="s">
        <v>376</v>
      </c>
      <c r="J73" s="41" t="s">
        <v>59</v>
      </c>
      <c r="K73" s="130" t="s">
        <v>377</v>
      </c>
      <c r="L73" s="41" t="s">
        <v>90</v>
      </c>
      <c r="M73" s="47">
        <f>VLOOKUP(L73,'[2]Datos Validacion'!$C$6:$D$10,2,0)</f>
        <v>0.6</v>
      </c>
      <c r="N73" s="103" t="s">
        <v>62</v>
      </c>
      <c r="O73" s="104">
        <f>VLOOKUP(N73,'[2]Datos Validacion'!$E$6:$F$15,2,0)</f>
        <v>0.8</v>
      </c>
      <c r="P73" s="100" t="s">
        <v>378</v>
      </c>
      <c r="Q73" s="105" t="s">
        <v>74</v>
      </c>
      <c r="R73" s="127" t="s">
        <v>379</v>
      </c>
      <c r="S73" s="45" t="s">
        <v>66</v>
      </c>
      <c r="T73" s="45" t="s">
        <v>380</v>
      </c>
      <c r="U73" s="45" t="s">
        <v>67</v>
      </c>
      <c r="V73" s="45" t="s">
        <v>68</v>
      </c>
      <c r="W73" s="47">
        <f>VLOOKUP(V73,'[2]Datos Validacion'!$K$6:$L$8,2,0)</f>
        <v>0.25</v>
      </c>
      <c r="X73" s="46" t="s">
        <v>69</v>
      </c>
      <c r="Y73" s="47">
        <f>VLOOKUP(X73,'[2]Datos Validacion'!$M$6:$N$7,2,0)</f>
        <v>0.15</v>
      </c>
      <c r="Z73" s="45" t="s">
        <v>70</v>
      </c>
      <c r="AA73" s="53"/>
      <c r="AB73" s="45" t="s">
        <v>72</v>
      </c>
      <c r="AC73" s="124" t="s">
        <v>381</v>
      </c>
      <c r="AD73" s="49">
        <f t="shared" si="12"/>
        <v>0.4</v>
      </c>
      <c r="AE73" s="50" t="str">
        <f t="shared" si="13"/>
        <v>BAJA</v>
      </c>
      <c r="AF73" s="50">
        <f t="shared" si="17"/>
        <v>0.36</v>
      </c>
      <c r="AG73" s="50" t="str">
        <f t="shared" si="18"/>
        <v>MAYOR</v>
      </c>
      <c r="AH73" s="50">
        <f t="shared" si="19"/>
        <v>0.8</v>
      </c>
      <c r="AI73" s="105" t="s">
        <v>74</v>
      </c>
      <c r="AJ73" s="41" t="s">
        <v>75</v>
      </c>
      <c r="AK73" s="41" t="s">
        <v>382</v>
      </c>
      <c r="AL73" s="126"/>
      <c r="AM73" s="115">
        <v>45168</v>
      </c>
      <c r="AN73" s="115" t="s">
        <v>498</v>
      </c>
      <c r="AO73" s="115"/>
      <c r="AP73" s="115" t="s">
        <v>3</v>
      </c>
      <c r="AQ73" s="139" t="s">
        <v>507</v>
      </c>
      <c r="AR73" s="115" t="s">
        <v>500</v>
      </c>
      <c r="AS73" s="115"/>
      <c r="AT73" s="139" t="s">
        <v>508</v>
      </c>
      <c r="AU73" s="115" t="s">
        <v>3</v>
      </c>
      <c r="AV73" s="115"/>
      <c r="AW73" s="115" t="s">
        <v>509</v>
      </c>
      <c r="AX73" s="115" t="s">
        <v>3</v>
      </c>
      <c r="AY73" s="115"/>
      <c r="AZ73" s="139" t="s">
        <v>510</v>
      </c>
      <c r="BA73" s="115"/>
      <c r="BB73" s="115"/>
      <c r="BC73" s="139" t="s">
        <v>504</v>
      </c>
      <c r="BD73" s="115"/>
      <c r="BE73" s="115" t="s">
        <v>3</v>
      </c>
      <c r="BF73" s="142" t="s">
        <v>511</v>
      </c>
      <c r="BG73" s="115" t="s">
        <v>512</v>
      </c>
      <c r="BH73" s="145" t="s">
        <v>542</v>
      </c>
    </row>
    <row r="74" spans="1:60" ht="77.25" customHeight="1" x14ac:dyDescent="0.3">
      <c r="A74" s="228" t="s">
        <v>3</v>
      </c>
      <c r="B74" s="229"/>
      <c r="C74" s="159" t="s">
        <v>453</v>
      </c>
      <c r="D74" s="224" t="s">
        <v>453</v>
      </c>
      <c r="E74" s="224" t="s">
        <v>454</v>
      </c>
      <c r="F74" s="224" t="s">
        <v>455</v>
      </c>
      <c r="G74" s="230" t="s">
        <v>456</v>
      </c>
      <c r="H74" s="224" t="s">
        <v>457</v>
      </c>
      <c r="I74" s="159" t="s">
        <v>458</v>
      </c>
      <c r="J74" s="224" t="s">
        <v>59</v>
      </c>
      <c r="K74" s="159" t="s">
        <v>60</v>
      </c>
      <c r="L74" s="224" t="s">
        <v>416</v>
      </c>
      <c r="M74" s="279">
        <f>VLOOKUP(L74,'[2]Datos Validacion'!$C$6:$D$10,2,0)</f>
        <v>0.6</v>
      </c>
      <c r="N74" s="226" t="s">
        <v>424</v>
      </c>
      <c r="O74" s="227">
        <f>VLOOKUP(N74,'[2]Datos Validacion'!$E$6:$F$15,2,0)</f>
        <v>1</v>
      </c>
      <c r="P74" s="159" t="s">
        <v>63</v>
      </c>
      <c r="Q74" s="222" t="s">
        <v>459</v>
      </c>
      <c r="R74" s="102" t="s">
        <v>460</v>
      </c>
      <c r="S74" s="45" t="s">
        <v>66</v>
      </c>
      <c r="T74" s="100" t="s">
        <v>454</v>
      </c>
      <c r="U74" s="45" t="s">
        <v>67</v>
      </c>
      <c r="V74" s="45" t="s">
        <v>68</v>
      </c>
      <c r="W74" s="47">
        <f>VLOOKUP(V74,'[2]Datos Validacion'!$K$6:$L$8,2,0)</f>
        <v>0.25</v>
      </c>
      <c r="X74" s="46" t="s">
        <v>69</v>
      </c>
      <c r="Y74" s="47">
        <f>VLOOKUP(X74,'[2]Datos Validacion'!$M$6:$N$7,2,0)</f>
        <v>0.15</v>
      </c>
      <c r="Z74" s="45" t="s">
        <v>70</v>
      </c>
      <c r="AA74" s="52" t="s">
        <v>461</v>
      </c>
      <c r="AB74" s="45" t="s">
        <v>72</v>
      </c>
      <c r="AC74" s="100" t="s">
        <v>73</v>
      </c>
      <c r="AD74" s="49">
        <f t="shared" si="12"/>
        <v>0.4</v>
      </c>
      <c r="AE74" s="50" t="str">
        <f t="shared" si="13"/>
        <v>BAJA</v>
      </c>
      <c r="AF74" s="50">
        <f t="shared" si="17"/>
        <v>0.36</v>
      </c>
      <c r="AG74" s="223" t="str">
        <f t="shared" si="18"/>
        <v>CATASTROFICO</v>
      </c>
      <c r="AH74" s="223">
        <f t="shared" si="19"/>
        <v>1</v>
      </c>
      <c r="AI74" s="222" t="s">
        <v>459</v>
      </c>
      <c r="AJ74" s="224" t="s">
        <v>75</v>
      </c>
      <c r="AK74" s="225"/>
      <c r="AL74" s="225"/>
      <c r="AM74" s="159"/>
      <c r="AN74" s="159"/>
      <c r="AO74" s="159"/>
      <c r="AP74" s="159"/>
      <c r="AQ74" s="159"/>
      <c r="AR74" s="159"/>
      <c r="AS74" s="159"/>
      <c r="AT74" s="159"/>
      <c r="AU74" s="159"/>
      <c r="AV74" s="159"/>
      <c r="AW74" s="159"/>
      <c r="AX74" s="159"/>
      <c r="AY74" s="159"/>
      <c r="AZ74" s="159"/>
      <c r="BA74" s="159"/>
      <c r="BB74" s="159"/>
      <c r="BC74" s="159"/>
      <c r="BD74" s="159"/>
      <c r="BE74" s="159"/>
      <c r="BF74" s="140"/>
      <c r="BG74" s="159"/>
      <c r="BH74" s="214" t="s">
        <v>541</v>
      </c>
    </row>
    <row r="75" spans="1:60" ht="77.25" customHeight="1" x14ac:dyDescent="0.3">
      <c r="A75" s="228"/>
      <c r="B75" s="229"/>
      <c r="C75" s="159"/>
      <c r="D75" s="224"/>
      <c r="E75" s="224"/>
      <c r="F75" s="224"/>
      <c r="G75" s="230"/>
      <c r="H75" s="224"/>
      <c r="I75" s="159"/>
      <c r="J75" s="224"/>
      <c r="K75" s="159"/>
      <c r="L75" s="224"/>
      <c r="M75" s="279"/>
      <c r="N75" s="226"/>
      <c r="O75" s="227"/>
      <c r="P75" s="159"/>
      <c r="Q75" s="222"/>
      <c r="R75" s="101" t="s">
        <v>462</v>
      </c>
      <c r="S75" s="45" t="s">
        <v>66</v>
      </c>
      <c r="T75" s="100" t="s">
        <v>454</v>
      </c>
      <c r="U75" s="45" t="s">
        <v>67</v>
      </c>
      <c r="V75" s="45" t="s">
        <v>68</v>
      </c>
      <c r="W75" s="47">
        <f>VLOOKUP(V75,'[2]Datos Validacion'!$K$6:$L$8,2,0)</f>
        <v>0.25</v>
      </c>
      <c r="X75" s="46" t="s">
        <v>69</v>
      </c>
      <c r="Y75" s="47">
        <f>VLOOKUP(X75,'[2]Datos Validacion'!$M$6:$N$7,2,0)</f>
        <v>0.15</v>
      </c>
      <c r="Z75" s="45" t="s">
        <v>70</v>
      </c>
      <c r="AA75" s="52" t="s">
        <v>463</v>
      </c>
      <c r="AB75" s="45" t="s">
        <v>72</v>
      </c>
      <c r="AC75" s="100" t="s">
        <v>81</v>
      </c>
      <c r="AD75" s="49">
        <f t="shared" si="12"/>
        <v>0.4</v>
      </c>
      <c r="AE75" s="50" t="str">
        <f t="shared" si="13"/>
        <v>BAJA</v>
      </c>
      <c r="AF75" s="50">
        <f>+AF74-(AF74*AD75)</f>
        <v>0.216</v>
      </c>
      <c r="AG75" s="223"/>
      <c r="AH75" s="223"/>
      <c r="AI75" s="222"/>
      <c r="AJ75" s="224"/>
      <c r="AK75" s="225"/>
      <c r="AL75" s="225"/>
      <c r="AM75" s="159"/>
      <c r="AN75" s="159"/>
      <c r="AO75" s="159"/>
      <c r="AP75" s="159"/>
      <c r="AQ75" s="159"/>
      <c r="AR75" s="159"/>
      <c r="AS75" s="159"/>
      <c r="AT75" s="159"/>
      <c r="AU75" s="159"/>
      <c r="AV75" s="159"/>
      <c r="AW75" s="159"/>
      <c r="AX75" s="159"/>
      <c r="AY75" s="159"/>
      <c r="AZ75" s="159"/>
      <c r="BA75" s="159"/>
      <c r="BB75" s="159"/>
      <c r="BC75" s="159"/>
      <c r="BD75" s="159"/>
      <c r="BE75" s="159"/>
      <c r="BF75" s="140"/>
      <c r="BG75" s="159"/>
      <c r="BH75" s="214"/>
    </row>
    <row r="76" spans="1:60" ht="77.25" customHeight="1" x14ac:dyDescent="0.3">
      <c r="A76" s="228"/>
      <c r="B76" s="229"/>
      <c r="C76" s="159"/>
      <c r="D76" s="224"/>
      <c r="E76" s="224"/>
      <c r="F76" s="224" t="s">
        <v>455</v>
      </c>
      <c r="G76" s="230" t="s">
        <v>464</v>
      </c>
      <c r="H76" s="224"/>
      <c r="I76" s="159"/>
      <c r="J76" s="224"/>
      <c r="K76" s="159"/>
      <c r="L76" s="224"/>
      <c r="M76" s="279"/>
      <c r="N76" s="226"/>
      <c r="O76" s="227"/>
      <c r="P76" s="159"/>
      <c r="Q76" s="222"/>
      <c r="R76" s="102" t="s">
        <v>460</v>
      </c>
      <c r="S76" s="45" t="s">
        <v>66</v>
      </c>
      <c r="T76" s="100" t="s">
        <v>454</v>
      </c>
      <c r="U76" s="45" t="s">
        <v>67</v>
      </c>
      <c r="V76" s="45" t="s">
        <v>68</v>
      </c>
      <c r="W76" s="47">
        <f>VLOOKUP(V76,'[2]Datos Validacion'!$K$6:$L$8,2,0)</f>
        <v>0.25</v>
      </c>
      <c r="X76" s="46" t="s">
        <v>69</v>
      </c>
      <c r="Y76" s="47">
        <f>VLOOKUP(X76,'[2]Datos Validacion'!$M$6:$N$7,2,0)</f>
        <v>0.15</v>
      </c>
      <c r="Z76" s="45" t="s">
        <v>70</v>
      </c>
      <c r="AA76" s="52" t="s">
        <v>461</v>
      </c>
      <c r="AB76" s="45" t="s">
        <v>72</v>
      </c>
      <c r="AC76" s="100" t="s">
        <v>73</v>
      </c>
      <c r="AD76" s="49">
        <f t="shared" si="12"/>
        <v>0.4</v>
      </c>
      <c r="AE76" s="50" t="str">
        <f t="shared" si="13"/>
        <v>MUY BAJA</v>
      </c>
      <c r="AF76" s="50">
        <f>+AF75-(AF75*AD76)</f>
        <v>0.12959999999999999</v>
      </c>
      <c r="AG76" s="223"/>
      <c r="AH76" s="223"/>
      <c r="AI76" s="222"/>
      <c r="AJ76" s="224"/>
      <c r="AK76" s="225"/>
      <c r="AL76" s="225"/>
      <c r="AM76" s="159"/>
      <c r="AN76" s="159"/>
      <c r="AO76" s="159"/>
      <c r="AP76" s="159"/>
      <c r="AQ76" s="159"/>
      <c r="AR76" s="159"/>
      <c r="AS76" s="159"/>
      <c r="AT76" s="159"/>
      <c r="AU76" s="159"/>
      <c r="AV76" s="159"/>
      <c r="AW76" s="159"/>
      <c r="AX76" s="159"/>
      <c r="AY76" s="159"/>
      <c r="AZ76" s="159"/>
      <c r="BA76" s="159"/>
      <c r="BB76" s="159"/>
      <c r="BC76" s="159"/>
      <c r="BD76" s="159"/>
      <c r="BE76" s="159"/>
      <c r="BF76" s="140"/>
      <c r="BG76" s="159"/>
      <c r="BH76" s="214"/>
    </row>
    <row r="77" spans="1:60" ht="72" customHeight="1" x14ac:dyDescent="0.3">
      <c r="A77" s="228"/>
      <c r="B77" s="229"/>
      <c r="C77" s="159"/>
      <c r="D77" s="224"/>
      <c r="E77" s="224"/>
      <c r="F77" s="224"/>
      <c r="G77" s="230"/>
      <c r="H77" s="224"/>
      <c r="I77" s="159"/>
      <c r="J77" s="224"/>
      <c r="K77" s="159"/>
      <c r="L77" s="224"/>
      <c r="M77" s="279"/>
      <c r="N77" s="226"/>
      <c r="O77" s="227"/>
      <c r="P77" s="159"/>
      <c r="Q77" s="222"/>
      <c r="R77" s="101" t="s">
        <v>462</v>
      </c>
      <c r="S77" s="45" t="s">
        <v>66</v>
      </c>
      <c r="T77" s="100" t="s">
        <v>454</v>
      </c>
      <c r="U77" s="45" t="s">
        <v>67</v>
      </c>
      <c r="V77" s="45" t="s">
        <v>68</v>
      </c>
      <c r="W77" s="47">
        <f>VLOOKUP(V77,'[2]Datos Validacion'!$K$6:$L$8,2,0)</f>
        <v>0.25</v>
      </c>
      <c r="X77" s="46" t="s">
        <v>69</v>
      </c>
      <c r="Y77" s="47">
        <f>VLOOKUP(X77,'[2]Datos Validacion'!$M$6:$N$7,2,0)</f>
        <v>0.15</v>
      </c>
      <c r="Z77" s="45" t="s">
        <v>70</v>
      </c>
      <c r="AA77" s="52" t="s">
        <v>463</v>
      </c>
      <c r="AB77" s="45" t="s">
        <v>72</v>
      </c>
      <c r="AC77" s="100" t="s">
        <v>81</v>
      </c>
      <c r="AD77" s="49">
        <f t="shared" si="12"/>
        <v>0.4</v>
      </c>
      <c r="AE77" s="50" t="str">
        <f t="shared" si="13"/>
        <v>MUY BAJA</v>
      </c>
      <c r="AF77" s="131">
        <f>+AF76-(AF76*AD77)</f>
        <v>7.7759999999999996E-2</v>
      </c>
      <c r="AG77" s="223"/>
      <c r="AH77" s="223"/>
      <c r="AI77" s="222"/>
      <c r="AJ77" s="224"/>
      <c r="AK77" s="225"/>
      <c r="AL77" s="225"/>
      <c r="AM77" s="159"/>
      <c r="AN77" s="159"/>
      <c r="AO77" s="159"/>
      <c r="AP77" s="159"/>
      <c r="AQ77" s="159"/>
      <c r="AR77" s="159"/>
      <c r="AS77" s="159"/>
      <c r="AT77" s="159"/>
      <c r="AU77" s="159"/>
      <c r="AV77" s="159"/>
      <c r="AW77" s="159"/>
      <c r="AX77" s="159"/>
      <c r="AY77" s="159"/>
      <c r="AZ77" s="159"/>
      <c r="BA77" s="159"/>
      <c r="BB77" s="159"/>
      <c r="BC77" s="159"/>
      <c r="BD77" s="159"/>
      <c r="BE77" s="159"/>
      <c r="BF77" s="141"/>
      <c r="BG77" s="159"/>
      <c r="BH77" s="214"/>
    </row>
    <row r="78" spans="1:60" ht="24" customHeight="1" x14ac:dyDescent="0.3">
      <c r="AM78" s="149">
        <f>COUNTA(AM16:AM77)</f>
        <v>10</v>
      </c>
    </row>
    <row r="79" spans="1:60" x14ac:dyDescent="0.3">
      <c r="B79" s="303" t="s">
        <v>383</v>
      </c>
      <c r="C79" s="304"/>
      <c r="D79" s="304"/>
      <c r="E79" s="304"/>
      <c r="F79" s="304"/>
      <c r="G79" s="304"/>
      <c r="H79" s="304"/>
      <c r="I79" s="304"/>
      <c r="J79" s="304"/>
      <c r="K79" s="304"/>
      <c r="L79" s="305"/>
    </row>
    <row r="80" spans="1:60" s="5" customFormat="1" ht="26" x14ac:dyDescent="0.25">
      <c r="B80" s="59" t="s">
        <v>384</v>
      </c>
      <c r="C80" s="59" t="s">
        <v>385</v>
      </c>
      <c r="D80" s="303" t="s">
        <v>386</v>
      </c>
      <c r="E80" s="304"/>
      <c r="F80" s="304"/>
      <c r="G80" s="304"/>
      <c r="H80" s="304"/>
      <c r="I80" s="304"/>
      <c r="J80" s="60" t="s">
        <v>387</v>
      </c>
      <c r="K80" s="60" t="s">
        <v>388</v>
      </c>
      <c r="L80" s="60" t="s">
        <v>389</v>
      </c>
      <c r="M80" s="7"/>
      <c r="N80" s="6"/>
      <c r="O80" s="8"/>
      <c r="Q80" s="6"/>
      <c r="W80" s="7"/>
      <c r="Y80" s="7"/>
      <c r="AB80" s="6"/>
      <c r="AE80" s="6"/>
      <c r="AK80" s="6"/>
    </row>
    <row r="81" spans="1:29" ht="23" x14ac:dyDescent="0.3">
      <c r="A81" s="4"/>
      <c r="B81" s="61">
        <v>0</v>
      </c>
      <c r="C81" s="62">
        <v>43861</v>
      </c>
      <c r="D81" s="231" t="s">
        <v>390</v>
      </c>
      <c r="E81" s="232"/>
      <c r="F81" s="232"/>
      <c r="G81" s="232"/>
      <c r="H81" s="232"/>
      <c r="I81" s="233"/>
      <c r="J81" s="63" t="s">
        <v>391</v>
      </c>
      <c r="K81" s="63" t="s">
        <v>392</v>
      </c>
      <c r="L81" s="63" t="s">
        <v>392</v>
      </c>
    </row>
    <row r="82" spans="1:29" ht="30" customHeight="1" x14ac:dyDescent="0.3">
      <c r="B82" s="61">
        <v>1</v>
      </c>
      <c r="C82" s="62">
        <v>43916</v>
      </c>
      <c r="D82" s="231" t="s">
        <v>393</v>
      </c>
      <c r="E82" s="232"/>
      <c r="F82" s="232"/>
      <c r="G82" s="232"/>
      <c r="H82" s="232"/>
      <c r="I82" s="233"/>
      <c r="J82" s="63" t="s">
        <v>391</v>
      </c>
      <c r="K82" s="63" t="s">
        <v>392</v>
      </c>
      <c r="L82" s="63" t="s">
        <v>392</v>
      </c>
    </row>
    <row r="83" spans="1:29" ht="29.25" customHeight="1" x14ac:dyDescent="0.3">
      <c r="B83" s="61">
        <v>1</v>
      </c>
      <c r="C83" s="62">
        <v>43951</v>
      </c>
      <c r="D83" s="231" t="s">
        <v>394</v>
      </c>
      <c r="E83" s="232"/>
      <c r="F83" s="232"/>
      <c r="G83" s="232"/>
      <c r="H83" s="232"/>
      <c r="I83" s="233"/>
      <c r="J83" s="63" t="s">
        <v>391</v>
      </c>
      <c r="K83" s="63" t="s">
        <v>392</v>
      </c>
      <c r="L83" s="63" t="s">
        <v>392</v>
      </c>
    </row>
    <row r="84" spans="1:29" ht="23" x14ac:dyDescent="0.3">
      <c r="B84" s="61">
        <v>2</v>
      </c>
      <c r="C84" s="62">
        <v>43951</v>
      </c>
      <c r="D84" s="302" t="s">
        <v>395</v>
      </c>
      <c r="E84" s="302"/>
      <c r="F84" s="302"/>
      <c r="G84" s="302"/>
      <c r="H84" s="302"/>
      <c r="I84" s="302"/>
      <c r="J84" s="63" t="s">
        <v>391</v>
      </c>
      <c r="K84" s="63" t="s">
        <v>392</v>
      </c>
      <c r="L84" s="63" t="s">
        <v>392</v>
      </c>
    </row>
    <row r="85" spans="1:29" ht="23" x14ac:dyDescent="0.3">
      <c r="B85" s="61">
        <v>3</v>
      </c>
      <c r="C85" s="62">
        <v>44073</v>
      </c>
      <c r="D85" s="302" t="s">
        <v>396</v>
      </c>
      <c r="E85" s="302"/>
      <c r="F85" s="302"/>
      <c r="G85" s="302"/>
      <c r="H85" s="302"/>
      <c r="I85" s="302"/>
      <c r="J85" s="63" t="s">
        <v>391</v>
      </c>
      <c r="K85" s="63" t="s">
        <v>392</v>
      </c>
      <c r="L85" s="63" t="s">
        <v>392</v>
      </c>
    </row>
    <row r="86" spans="1:29" ht="23" x14ac:dyDescent="0.3">
      <c r="B86" s="61">
        <v>4</v>
      </c>
      <c r="C86" s="62">
        <v>44196</v>
      </c>
      <c r="D86" s="302" t="s">
        <v>397</v>
      </c>
      <c r="E86" s="302"/>
      <c r="F86" s="302"/>
      <c r="G86" s="302"/>
      <c r="H86" s="302"/>
      <c r="I86" s="302"/>
      <c r="J86" s="63" t="s">
        <v>391</v>
      </c>
      <c r="K86" s="63" t="s">
        <v>392</v>
      </c>
      <c r="L86" s="63" t="s">
        <v>392</v>
      </c>
    </row>
    <row r="87" spans="1:29" ht="23" x14ac:dyDescent="0.3">
      <c r="B87" s="61">
        <v>5</v>
      </c>
      <c r="C87" s="62">
        <v>44316</v>
      </c>
      <c r="D87" s="231" t="s">
        <v>398</v>
      </c>
      <c r="E87" s="232"/>
      <c r="F87" s="232"/>
      <c r="G87" s="232"/>
      <c r="H87" s="232"/>
      <c r="I87" s="233"/>
      <c r="J87" s="63" t="s">
        <v>391</v>
      </c>
      <c r="K87" s="63" t="s">
        <v>392</v>
      </c>
      <c r="L87" s="63" t="s">
        <v>392</v>
      </c>
    </row>
    <row r="88" spans="1:29" ht="23" x14ac:dyDescent="0.3">
      <c r="B88" s="61">
        <v>6</v>
      </c>
      <c r="C88" s="62">
        <v>44439</v>
      </c>
      <c r="D88" s="231" t="s">
        <v>399</v>
      </c>
      <c r="E88" s="232"/>
      <c r="F88" s="232"/>
      <c r="G88" s="232"/>
      <c r="H88" s="232"/>
      <c r="I88" s="233"/>
      <c r="J88" s="63" t="s">
        <v>391</v>
      </c>
      <c r="K88" s="63" t="s">
        <v>392</v>
      </c>
      <c r="L88" s="63" t="s">
        <v>392</v>
      </c>
    </row>
    <row r="89" spans="1:29" ht="163.5" customHeight="1" x14ac:dyDescent="0.3">
      <c r="B89" s="64">
        <v>7</v>
      </c>
      <c r="C89" s="65">
        <v>44524</v>
      </c>
      <c r="D89" s="155" t="s">
        <v>400</v>
      </c>
      <c r="E89" s="155"/>
      <c r="F89" s="155"/>
      <c r="G89" s="155"/>
      <c r="H89" s="155"/>
      <c r="I89" s="155"/>
      <c r="J89" s="63" t="s">
        <v>391</v>
      </c>
      <c r="K89" s="63" t="s">
        <v>392</v>
      </c>
      <c r="L89" s="63" t="s">
        <v>392</v>
      </c>
      <c r="AC89" s="1"/>
    </row>
    <row r="90" spans="1:29" ht="23" x14ac:dyDescent="0.3">
      <c r="B90" s="64">
        <v>8</v>
      </c>
      <c r="C90" s="65">
        <v>44554</v>
      </c>
      <c r="D90" s="155" t="s">
        <v>401</v>
      </c>
      <c r="E90" s="155"/>
      <c r="F90" s="155"/>
      <c r="G90" s="155"/>
      <c r="H90" s="155"/>
      <c r="I90" s="155"/>
      <c r="J90" s="63" t="s">
        <v>391</v>
      </c>
      <c r="K90" s="63" t="s">
        <v>392</v>
      </c>
      <c r="L90" s="63" t="s">
        <v>392</v>
      </c>
      <c r="AC90" s="1"/>
    </row>
    <row r="91" spans="1:29" ht="50.25" customHeight="1" x14ac:dyDescent="0.3">
      <c r="B91" s="64">
        <v>9</v>
      </c>
      <c r="C91" s="65">
        <v>44561</v>
      </c>
      <c r="D91" s="155" t="s">
        <v>426</v>
      </c>
      <c r="E91" s="155"/>
      <c r="F91" s="155"/>
      <c r="G91" s="155"/>
      <c r="H91" s="155"/>
      <c r="I91" s="155"/>
      <c r="J91" s="63" t="s">
        <v>391</v>
      </c>
      <c r="K91" s="63" t="s">
        <v>392</v>
      </c>
      <c r="L91" s="63" t="s">
        <v>392</v>
      </c>
    </row>
    <row r="92" spans="1:29" ht="47.25" customHeight="1" x14ac:dyDescent="0.3">
      <c r="B92" s="64">
        <v>10</v>
      </c>
      <c r="C92" s="65">
        <v>44681</v>
      </c>
      <c r="D92" s="155" t="s">
        <v>425</v>
      </c>
      <c r="E92" s="155"/>
      <c r="F92" s="155"/>
      <c r="G92" s="155"/>
      <c r="H92" s="155"/>
      <c r="I92" s="155"/>
      <c r="J92" s="63" t="s">
        <v>391</v>
      </c>
      <c r="K92" s="63" t="s">
        <v>392</v>
      </c>
      <c r="L92" s="63" t="s">
        <v>392</v>
      </c>
    </row>
    <row r="93" spans="1:29" ht="105" customHeight="1" x14ac:dyDescent="0.3">
      <c r="B93" s="64">
        <v>11</v>
      </c>
      <c r="C93" s="65">
        <v>44804</v>
      </c>
      <c r="D93" s="155" t="s">
        <v>444</v>
      </c>
      <c r="E93" s="155"/>
      <c r="F93" s="155"/>
      <c r="G93" s="155"/>
      <c r="H93" s="155"/>
      <c r="I93" s="155"/>
      <c r="J93" s="63" t="s">
        <v>391</v>
      </c>
      <c r="K93" s="63" t="s">
        <v>392</v>
      </c>
      <c r="L93" s="63" t="s">
        <v>392</v>
      </c>
    </row>
    <row r="94" spans="1:29" ht="36" customHeight="1" x14ac:dyDescent="0.3">
      <c r="B94" s="132">
        <v>12</v>
      </c>
      <c r="C94" s="133">
        <v>44926</v>
      </c>
      <c r="D94" s="155" t="s">
        <v>465</v>
      </c>
      <c r="E94" s="155"/>
      <c r="F94" s="155"/>
      <c r="G94" s="155"/>
      <c r="H94" s="155"/>
      <c r="I94" s="155"/>
      <c r="J94" s="63" t="s">
        <v>391</v>
      </c>
      <c r="K94" s="63" t="s">
        <v>392</v>
      </c>
      <c r="L94" s="63" t="s">
        <v>392</v>
      </c>
    </row>
    <row r="95" spans="1:29" ht="42" customHeight="1" x14ac:dyDescent="0.3">
      <c r="B95" s="134">
        <v>13</v>
      </c>
      <c r="C95" s="65">
        <v>45046</v>
      </c>
      <c r="D95" s="154" t="s">
        <v>466</v>
      </c>
      <c r="E95" s="155"/>
      <c r="F95" s="155"/>
      <c r="G95" s="155"/>
      <c r="H95" s="155"/>
      <c r="I95" s="155"/>
      <c r="J95" s="63" t="s">
        <v>565</v>
      </c>
      <c r="K95" s="63" t="s">
        <v>467</v>
      </c>
      <c r="L95" s="63" t="s">
        <v>468</v>
      </c>
    </row>
    <row r="96" spans="1:29" ht="37.5" customHeight="1" x14ac:dyDescent="0.3">
      <c r="B96" s="125">
        <v>14</v>
      </c>
      <c r="C96" s="65">
        <v>45169</v>
      </c>
      <c r="D96" s="154" t="s">
        <v>566</v>
      </c>
      <c r="E96" s="155"/>
      <c r="F96" s="155"/>
      <c r="G96" s="155"/>
      <c r="H96" s="155"/>
      <c r="I96" s="155"/>
      <c r="J96" s="63" t="s">
        <v>565</v>
      </c>
      <c r="K96" s="63" t="s">
        <v>467</v>
      </c>
      <c r="L96" s="63" t="s">
        <v>468</v>
      </c>
    </row>
  </sheetData>
  <sheetProtection formatCells="0" insertRows="0" deleteRows="0"/>
  <dataConsolidate/>
  <mergeCells count="1050">
    <mergeCell ref="BH5:BU5"/>
    <mergeCell ref="BI6:BK6"/>
    <mergeCell ref="BL6:BN6"/>
    <mergeCell ref="BO6:BQ6"/>
    <mergeCell ref="BR6:BT6"/>
    <mergeCell ref="BU6:BU7"/>
    <mergeCell ref="AK60:AK61"/>
    <mergeCell ref="AL60:AL61"/>
    <mergeCell ref="AK58:AK59"/>
    <mergeCell ref="AL58:AL59"/>
    <mergeCell ref="AK56:AK57"/>
    <mergeCell ref="AL56:AL57"/>
    <mergeCell ref="D94:I94"/>
    <mergeCell ref="AK65:AK66"/>
    <mergeCell ref="AL65:AL66"/>
    <mergeCell ref="D93:I93"/>
    <mergeCell ref="D91:I91"/>
    <mergeCell ref="D92:I92"/>
    <mergeCell ref="D90:I90"/>
    <mergeCell ref="D84:I84"/>
    <mergeCell ref="D85:I85"/>
    <mergeCell ref="D86:I86"/>
    <mergeCell ref="D87:I87"/>
    <mergeCell ref="D88:I88"/>
    <mergeCell ref="D89:I89"/>
    <mergeCell ref="B79:L79"/>
    <mergeCell ref="D80:I80"/>
    <mergeCell ref="Y68:Y69"/>
    <mergeCell ref="AH68:AH70"/>
    <mergeCell ref="AI68:AI70"/>
    <mergeCell ref="AJ68:AJ70"/>
    <mergeCell ref="D81:I81"/>
    <mergeCell ref="AJ71:AJ72"/>
    <mergeCell ref="AK71:AK72"/>
    <mergeCell ref="AL71:AL72"/>
    <mergeCell ref="I71:I72"/>
    <mergeCell ref="J71:J72"/>
    <mergeCell ref="K71:K72"/>
    <mergeCell ref="L71:L72"/>
    <mergeCell ref="M71:M72"/>
    <mergeCell ref="N71:N72"/>
    <mergeCell ref="O71:O72"/>
    <mergeCell ref="P71:P72"/>
    <mergeCell ref="Q71:Q72"/>
    <mergeCell ref="AG71:AG72"/>
    <mergeCell ref="AH71:AH72"/>
    <mergeCell ref="AI71:AI72"/>
    <mergeCell ref="J74:J77"/>
    <mergeCell ref="K74:K77"/>
    <mergeCell ref="L74:L77"/>
    <mergeCell ref="M74:M77"/>
    <mergeCell ref="AL74:AL77"/>
    <mergeCell ref="AL68:AL70"/>
    <mergeCell ref="AF68:AF69"/>
    <mergeCell ref="AG68:AG70"/>
    <mergeCell ref="M68:M70"/>
    <mergeCell ref="N68:N70"/>
    <mergeCell ref="O68:O70"/>
    <mergeCell ref="P68:P70"/>
    <mergeCell ref="Q68:Q70"/>
    <mergeCell ref="R68:R69"/>
    <mergeCell ref="S68:S69"/>
    <mergeCell ref="AK68:AK70"/>
    <mergeCell ref="Z68:Z69"/>
    <mergeCell ref="AA68:AA69"/>
    <mergeCell ref="AB68:AB69"/>
    <mergeCell ref="AC68:AC69"/>
    <mergeCell ref="AD68:AD69"/>
    <mergeCell ref="AE68:AE69"/>
    <mergeCell ref="W68:W69"/>
    <mergeCell ref="X68:X69"/>
    <mergeCell ref="A71:A72"/>
    <mergeCell ref="B71:B72"/>
    <mergeCell ref="C71:C72"/>
    <mergeCell ref="D71:D72"/>
    <mergeCell ref="E71:E72"/>
    <mergeCell ref="H71:H72"/>
    <mergeCell ref="B62:B64"/>
    <mergeCell ref="C62:C64"/>
    <mergeCell ref="D62:D64"/>
    <mergeCell ref="E62:E64"/>
    <mergeCell ref="H62:H64"/>
    <mergeCell ref="I62:I64"/>
    <mergeCell ref="T68:T69"/>
    <mergeCell ref="U68:U69"/>
    <mergeCell ref="V68:V69"/>
    <mergeCell ref="A68:A70"/>
    <mergeCell ref="B68:B70"/>
    <mergeCell ref="C68:C70"/>
    <mergeCell ref="D68:D70"/>
    <mergeCell ref="E68:E70"/>
    <mergeCell ref="H68:H70"/>
    <mergeCell ref="I68:I70"/>
    <mergeCell ref="J68:J70"/>
    <mergeCell ref="K68:K70"/>
    <mergeCell ref="L68:L70"/>
    <mergeCell ref="AJ60:AJ61"/>
    <mergeCell ref="Y60:Y61"/>
    <mergeCell ref="Z60:Z61"/>
    <mergeCell ref="AA60:AA61"/>
    <mergeCell ref="AB60:AB61"/>
    <mergeCell ref="AC60:AC61"/>
    <mergeCell ref="A62:A64"/>
    <mergeCell ref="N65:N66"/>
    <mergeCell ref="O65:O66"/>
    <mergeCell ref="P65:P66"/>
    <mergeCell ref="Q65:Q66"/>
    <mergeCell ref="H65:H66"/>
    <mergeCell ref="I65:I66"/>
    <mergeCell ref="J65:J66"/>
    <mergeCell ref="K65:K66"/>
    <mergeCell ref="L65:L66"/>
    <mergeCell ref="M65:M66"/>
    <mergeCell ref="A65:A66"/>
    <mergeCell ref="B65:B66"/>
    <mergeCell ref="C65:C66"/>
    <mergeCell ref="D65:D66"/>
    <mergeCell ref="E65:E66"/>
    <mergeCell ref="C60:C61"/>
    <mergeCell ref="D60:D61"/>
    <mergeCell ref="E60:E61"/>
    <mergeCell ref="F60:F61"/>
    <mergeCell ref="R60:R61"/>
    <mergeCell ref="G60:G61"/>
    <mergeCell ref="H60:H61"/>
    <mergeCell ref="I60:I61"/>
    <mergeCell ref="J60:J61"/>
    <mergeCell ref="K60:K61"/>
    <mergeCell ref="AK62:AK64"/>
    <mergeCell ref="AL62:AL64"/>
    <mergeCell ref="P62:P64"/>
    <mergeCell ref="Q62:Q64"/>
    <mergeCell ref="AG62:AG64"/>
    <mergeCell ref="AH62:AH64"/>
    <mergeCell ref="AI62:AI64"/>
    <mergeCell ref="AJ62:AJ64"/>
    <mergeCell ref="J62:J64"/>
    <mergeCell ref="K62:K64"/>
    <mergeCell ref="L62:L64"/>
    <mergeCell ref="M62:M64"/>
    <mergeCell ref="N62:N64"/>
    <mergeCell ref="O62:O64"/>
    <mergeCell ref="AG65:AG66"/>
    <mergeCell ref="AH65:AH66"/>
    <mergeCell ref="AI65:AI66"/>
    <mergeCell ref="AJ65:AJ66"/>
    <mergeCell ref="AH58:AH59"/>
    <mergeCell ref="AI58:AI59"/>
    <mergeCell ref="O58:O59"/>
    <mergeCell ref="P58:P59"/>
    <mergeCell ref="Q58:Q59"/>
    <mergeCell ref="R58:R59"/>
    <mergeCell ref="M58:M59"/>
    <mergeCell ref="N58:N59"/>
    <mergeCell ref="V60:V61"/>
    <mergeCell ref="W60:W61"/>
    <mergeCell ref="X60:X61"/>
    <mergeCell ref="M60:M61"/>
    <mergeCell ref="N60:N61"/>
    <mergeCell ref="O60:O61"/>
    <mergeCell ref="P60:P61"/>
    <mergeCell ref="Q60:Q61"/>
    <mergeCell ref="S58:S59"/>
    <mergeCell ref="T58:T59"/>
    <mergeCell ref="U58:U59"/>
    <mergeCell ref="S60:S61"/>
    <mergeCell ref="T60:T61"/>
    <mergeCell ref="L60:L61"/>
    <mergeCell ref="U60:U61"/>
    <mergeCell ref="AE60:AE61"/>
    <mergeCell ref="AF60:AF61"/>
    <mergeCell ref="AG60:AG61"/>
    <mergeCell ref="AH60:AH61"/>
    <mergeCell ref="AI60:AI61"/>
    <mergeCell ref="A58:A59"/>
    <mergeCell ref="B58:B59"/>
    <mergeCell ref="C58:C59"/>
    <mergeCell ref="D58:D59"/>
    <mergeCell ref="E58:E59"/>
    <mergeCell ref="F58:F59"/>
    <mergeCell ref="A50:A55"/>
    <mergeCell ref="B50:B55"/>
    <mergeCell ref="C50:C55"/>
    <mergeCell ref="D50:D55"/>
    <mergeCell ref="A56:A57"/>
    <mergeCell ref="B56:B57"/>
    <mergeCell ref="C56:C57"/>
    <mergeCell ref="D56:D57"/>
    <mergeCell ref="E56:E57"/>
    <mergeCell ref="F56:F57"/>
    <mergeCell ref="S52:S54"/>
    <mergeCell ref="T52:T54"/>
    <mergeCell ref="P50:P55"/>
    <mergeCell ref="Q50:Q55"/>
    <mergeCell ref="M50:M55"/>
    <mergeCell ref="R52:R54"/>
    <mergeCell ref="N50:N55"/>
    <mergeCell ref="AD60:AD61"/>
    <mergeCell ref="A60:A61"/>
    <mergeCell ref="V58:V59"/>
    <mergeCell ref="W58:W59"/>
    <mergeCell ref="X58:X59"/>
    <mergeCell ref="AE56:AE57"/>
    <mergeCell ref="AF56:AF57"/>
    <mergeCell ref="AG56:AG57"/>
    <mergeCell ref="AH56:AH57"/>
    <mergeCell ref="AI56:AI57"/>
    <mergeCell ref="AJ56:AJ57"/>
    <mergeCell ref="Y56:Y57"/>
    <mergeCell ref="Z56:Z57"/>
    <mergeCell ref="AA56:AA57"/>
    <mergeCell ref="AB56:AB57"/>
    <mergeCell ref="AC56:AC57"/>
    <mergeCell ref="AD56:AD57"/>
    <mergeCell ref="B60:B61"/>
    <mergeCell ref="AJ58:AJ59"/>
    <mergeCell ref="Y58:Y59"/>
    <mergeCell ref="Z58:Z59"/>
    <mergeCell ref="AA58:AA59"/>
    <mergeCell ref="AB58:AB59"/>
    <mergeCell ref="AC58:AC59"/>
    <mergeCell ref="AD58:AD59"/>
    <mergeCell ref="G58:G59"/>
    <mergeCell ref="H58:H59"/>
    <mergeCell ref="I58:I59"/>
    <mergeCell ref="J58:J59"/>
    <mergeCell ref="K58:K59"/>
    <mergeCell ref="L58:L59"/>
    <mergeCell ref="AE58:AE59"/>
    <mergeCell ref="AF58:AF59"/>
    <mergeCell ref="AG58:AG59"/>
    <mergeCell ref="W52:W54"/>
    <mergeCell ref="X56:X57"/>
    <mergeCell ref="W56:W57"/>
    <mergeCell ref="X52:X54"/>
    <mergeCell ref="Z52:Z54"/>
    <mergeCell ref="AA52:AA54"/>
    <mergeCell ref="Y52:Y54"/>
    <mergeCell ref="G56:G57"/>
    <mergeCell ref="H56:H57"/>
    <mergeCell ref="I56:I57"/>
    <mergeCell ref="J56:J57"/>
    <mergeCell ref="K56:K57"/>
    <mergeCell ref="S56:S57"/>
    <mergeCell ref="T56:T57"/>
    <mergeCell ref="U56:U57"/>
    <mergeCell ref="J50:J55"/>
    <mergeCell ref="K50:K55"/>
    <mergeCell ref="L50:L55"/>
    <mergeCell ref="M56:M57"/>
    <mergeCell ref="N56:N57"/>
    <mergeCell ref="O56:O57"/>
    <mergeCell ref="P56:P57"/>
    <mergeCell ref="Q56:Q57"/>
    <mergeCell ref="R56:R57"/>
    <mergeCell ref="O50:O55"/>
    <mergeCell ref="V56:V57"/>
    <mergeCell ref="L56:L57"/>
    <mergeCell ref="E50:E55"/>
    <mergeCell ref="H50:H55"/>
    <mergeCell ref="I50:I55"/>
    <mergeCell ref="U52:U54"/>
    <mergeCell ref="V52:V54"/>
    <mergeCell ref="H46:H47"/>
    <mergeCell ref="I46:I47"/>
    <mergeCell ref="J46:J47"/>
    <mergeCell ref="K46:K47"/>
    <mergeCell ref="L46:L47"/>
    <mergeCell ref="M46:M47"/>
    <mergeCell ref="L48:L49"/>
    <mergeCell ref="M48:M49"/>
    <mergeCell ref="N48:N49"/>
    <mergeCell ref="O48:O49"/>
    <mergeCell ref="P48:P49"/>
    <mergeCell ref="Q48:Q49"/>
    <mergeCell ref="AL48:AL49"/>
    <mergeCell ref="AL50:AL55"/>
    <mergeCell ref="AG50:AG55"/>
    <mergeCell ref="AF52:AF54"/>
    <mergeCell ref="AB52:AB54"/>
    <mergeCell ref="AC52:AC54"/>
    <mergeCell ref="AD52:AD54"/>
    <mergeCell ref="AE52:AE54"/>
    <mergeCell ref="AH50:AH55"/>
    <mergeCell ref="AI50:AI55"/>
    <mergeCell ref="AJ50:AJ55"/>
    <mergeCell ref="AG48:AG49"/>
    <mergeCell ref="AH48:AH49"/>
    <mergeCell ref="AI48:AI49"/>
    <mergeCell ref="AI46:AI47"/>
    <mergeCell ref="AJ46:AJ47"/>
    <mergeCell ref="AK46:AK47"/>
    <mergeCell ref="AL46:AL47"/>
    <mergeCell ref="AK50:AK55"/>
    <mergeCell ref="AG46:AG47"/>
    <mergeCell ref="AH46:AH47"/>
    <mergeCell ref="A46:A47"/>
    <mergeCell ref="B46:B47"/>
    <mergeCell ref="C46:C47"/>
    <mergeCell ref="D46:D47"/>
    <mergeCell ref="E46:E47"/>
    <mergeCell ref="F46:F47"/>
    <mergeCell ref="G46:G47"/>
    <mergeCell ref="I42:I45"/>
    <mergeCell ref="J42:J45"/>
    <mergeCell ref="K42:K45"/>
    <mergeCell ref="L42:L45"/>
    <mergeCell ref="M42:M45"/>
    <mergeCell ref="AE39:AE40"/>
    <mergeCell ref="AF39:AF40"/>
    <mergeCell ref="AG39:AG41"/>
    <mergeCell ref="AJ48:AJ49"/>
    <mergeCell ref="AK48:AK49"/>
    <mergeCell ref="N46:N47"/>
    <mergeCell ref="O46:O47"/>
    <mergeCell ref="P46:P47"/>
    <mergeCell ref="Q46:Q47"/>
    <mergeCell ref="A48:A49"/>
    <mergeCell ref="B48:B49"/>
    <mergeCell ref="C48:C49"/>
    <mergeCell ref="D48:D49"/>
    <mergeCell ref="E48:E49"/>
    <mergeCell ref="H48:H49"/>
    <mergeCell ref="I48:I49"/>
    <mergeCell ref="J48:J49"/>
    <mergeCell ref="K48:K49"/>
    <mergeCell ref="AI39:AI41"/>
    <mergeCell ref="AJ39:AJ41"/>
    <mergeCell ref="AL39:AL41"/>
    <mergeCell ref="N42:N45"/>
    <mergeCell ref="A42:A45"/>
    <mergeCell ref="B42:B45"/>
    <mergeCell ref="C42:C45"/>
    <mergeCell ref="D42:D45"/>
    <mergeCell ref="E42:E45"/>
    <mergeCell ref="F42:F43"/>
    <mergeCell ref="G42:G43"/>
    <mergeCell ref="H42:H45"/>
    <mergeCell ref="AJ42:AJ45"/>
    <mergeCell ref="AK42:AK45"/>
    <mergeCell ref="O42:O45"/>
    <mergeCell ref="P42:P45"/>
    <mergeCell ref="Q42:Q45"/>
    <mergeCell ref="AG42:AG45"/>
    <mergeCell ref="AH42:AH45"/>
    <mergeCell ref="AI42:AI45"/>
    <mergeCell ref="AL42:AL45"/>
    <mergeCell ref="F44:F45"/>
    <mergeCell ref="G44:G45"/>
    <mergeCell ref="A39:A41"/>
    <mergeCell ref="B39:B41"/>
    <mergeCell ref="C39:C41"/>
    <mergeCell ref="D39:D41"/>
    <mergeCell ref="E39:E41"/>
    <mergeCell ref="H39:H41"/>
    <mergeCell ref="I39:I41"/>
    <mergeCell ref="Y39:Y40"/>
    <mergeCell ref="Z39:Z40"/>
    <mergeCell ref="AA39:AA40"/>
    <mergeCell ref="AH39:AH41"/>
    <mergeCell ref="A34:A38"/>
    <mergeCell ref="B34:B38"/>
    <mergeCell ref="C34:C38"/>
    <mergeCell ref="D34:D38"/>
    <mergeCell ref="E34:E38"/>
    <mergeCell ref="V39:V40"/>
    <mergeCell ref="W39:W40"/>
    <mergeCell ref="X39:X40"/>
    <mergeCell ref="P39:P41"/>
    <mergeCell ref="Q39:Q41"/>
    <mergeCell ref="R39:R40"/>
    <mergeCell ref="S39:S40"/>
    <mergeCell ref="T39:T40"/>
    <mergeCell ref="U39:U40"/>
    <mergeCell ref="J39:J41"/>
    <mergeCell ref="K39:K41"/>
    <mergeCell ref="L39:L41"/>
    <mergeCell ref="M39:M41"/>
    <mergeCell ref="N39:N41"/>
    <mergeCell ref="O39:O41"/>
    <mergeCell ref="AK39:AK41"/>
    <mergeCell ref="AB39:AB40"/>
    <mergeCell ref="AC39:AC40"/>
    <mergeCell ref="AD39:AD40"/>
    <mergeCell ref="F36:F38"/>
    <mergeCell ref="G36:G38"/>
    <mergeCell ref="G25:G27"/>
    <mergeCell ref="R32:R33"/>
    <mergeCell ref="S32:S33"/>
    <mergeCell ref="T32:T33"/>
    <mergeCell ref="N31:N33"/>
    <mergeCell ref="O31:O33"/>
    <mergeCell ref="F31:F33"/>
    <mergeCell ref="G31:G33"/>
    <mergeCell ref="H31:H33"/>
    <mergeCell ref="I31:I33"/>
    <mergeCell ref="J31:J33"/>
    <mergeCell ref="K31:K33"/>
    <mergeCell ref="AJ31:AJ33"/>
    <mergeCell ref="AI34:AI38"/>
    <mergeCell ref="AJ34:AJ38"/>
    <mergeCell ref="AK34:AK38"/>
    <mergeCell ref="AG31:AG33"/>
    <mergeCell ref="Z32:Z33"/>
    <mergeCell ref="AA32:AA33"/>
    <mergeCell ref="AB32:AB33"/>
    <mergeCell ref="AC32:AC33"/>
    <mergeCell ref="AF32:AF33"/>
    <mergeCell ref="P31:P33"/>
    <mergeCell ref="Q31:Q33"/>
    <mergeCell ref="AG25:AG30"/>
    <mergeCell ref="AL34:AL38"/>
    <mergeCell ref="P34:P38"/>
    <mergeCell ref="Q34:Q38"/>
    <mergeCell ref="AG34:AG38"/>
    <mergeCell ref="AH34:AH38"/>
    <mergeCell ref="H34:H38"/>
    <mergeCell ref="I34:I38"/>
    <mergeCell ref="J34:J38"/>
    <mergeCell ref="K34:K38"/>
    <mergeCell ref="L34:L38"/>
    <mergeCell ref="M34:M38"/>
    <mergeCell ref="N34:N38"/>
    <mergeCell ref="O34:O38"/>
    <mergeCell ref="L31:L33"/>
    <mergeCell ref="M31:M33"/>
    <mergeCell ref="AK31:AK33"/>
    <mergeCell ref="A25:A30"/>
    <mergeCell ref="B25:B30"/>
    <mergeCell ref="C25:C30"/>
    <mergeCell ref="D25:D30"/>
    <mergeCell ref="E25:E30"/>
    <mergeCell ref="F25:F27"/>
    <mergeCell ref="H25:H30"/>
    <mergeCell ref="I25:I30"/>
    <mergeCell ref="J25:J30"/>
    <mergeCell ref="K25:K30"/>
    <mergeCell ref="L25:L30"/>
    <mergeCell ref="AL31:AL33"/>
    <mergeCell ref="F28:F30"/>
    <mergeCell ref="G28:G30"/>
    <mergeCell ref="A31:A33"/>
    <mergeCell ref="B31:B33"/>
    <mergeCell ref="C31:C33"/>
    <mergeCell ref="D31:D33"/>
    <mergeCell ref="E31:E33"/>
    <mergeCell ref="AH25:AH30"/>
    <mergeCell ref="AI25:AI30"/>
    <mergeCell ref="AJ25:AJ30"/>
    <mergeCell ref="AK25:AK30"/>
    <mergeCell ref="AL25:AL30"/>
    <mergeCell ref="M25:M30"/>
    <mergeCell ref="N25:N30"/>
    <mergeCell ref="O25:O30"/>
    <mergeCell ref="P25:P30"/>
    <mergeCell ref="Q25:Q30"/>
    <mergeCell ref="AH31:AH33"/>
    <mergeCell ref="AI31:AI33"/>
    <mergeCell ref="AH19:AH21"/>
    <mergeCell ref="AI19:AI21"/>
    <mergeCell ref="AJ19:AJ21"/>
    <mergeCell ref="AK19:AK21"/>
    <mergeCell ref="AL19:AL21"/>
    <mergeCell ref="N19:N21"/>
    <mergeCell ref="O19:O21"/>
    <mergeCell ref="P19:P21"/>
    <mergeCell ref="Q19:Q21"/>
    <mergeCell ref="AA19:AA20"/>
    <mergeCell ref="AG19:AG21"/>
    <mergeCell ref="AL22:AL24"/>
    <mergeCell ref="U32:U33"/>
    <mergeCell ref="V32:V33"/>
    <mergeCell ref="W32:W33"/>
    <mergeCell ref="X32:X33"/>
    <mergeCell ref="Y32:Y33"/>
    <mergeCell ref="A22:A24"/>
    <mergeCell ref="B22:B24"/>
    <mergeCell ref="C22:C24"/>
    <mergeCell ref="D22:D24"/>
    <mergeCell ref="E22:E24"/>
    <mergeCell ref="H22:H24"/>
    <mergeCell ref="I22:I24"/>
    <mergeCell ref="J22:J24"/>
    <mergeCell ref="AJ22:AJ24"/>
    <mergeCell ref="AK22:AK24"/>
    <mergeCell ref="K22:K24"/>
    <mergeCell ref="L22:L24"/>
    <mergeCell ref="M22:M24"/>
    <mergeCell ref="N22:N24"/>
    <mergeCell ref="O22:O24"/>
    <mergeCell ref="P22:P24"/>
    <mergeCell ref="A19:A21"/>
    <mergeCell ref="B19:B21"/>
    <mergeCell ref="C19:C21"/>
    <mergeCell ref="D19:D21"/>
    <mergeCell ref="E19:E21"/>
    <mergeCell ref="Q22:Q24"/>
    <mergeCell ref="AG22:AG24"/>
    <mergeCell ref="AH22:AH24"/>
    <mergeCell ref="AI22:AI24"/>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AJ16:AJ18"/>
    <mergeCell ref="AK16:AK18"/>
    <mergeCell ref="AL16:AL18"/>
    <mergeCell ref="AG16:AG18"/>
    <mergeCell ref="AH16:AH18"/>
    <mergeCell ref="AI16:AI18"/>
    <mergeCell ref="R17:R18"/>
    <mergeCell ref="S17:S18"/>
    <mergeCell ref="T17:T18"/>
    <mergeCell ref="U17:U18"/>
    <mergeCell ref="V17:V18"/>
    <mergeCell ref="W17:W18"/>
    <mergeCell ref="X17:X18"/>
    <mergeCell ref="Y17:Y18"/>
    <mergeCell ref="K14:K15"/>
    <mergeCell ref="L14:L15"/>
    <mergeCell ref="U14:U15"/>
    <mergeCell ref="V14:W14"/>
    <mergeCell ref="X14:Y14"/>
    <mergeCell ref="Z14:AA14"/>
    <mergeCell ref="AB14:AC14"/>
    <mergeCell ref="M14:M15"/>
    <mergeCell ref="N14:N15"/>
    <mergeCell ref="O14:O15"/>
    <mergeCell ref="P14:P15"/>
    <mergeCell ref="Q14:Q15"/>
    <mergeCell ref="R14:R15"/>
    <mergeCell ref="V15:W15"/>
    <mergeCell ref="X15:Y15"/>
    <mergeCell ref="AJ14:AJ15"/>
    <mergeCell ref="AD14:AD15"/>
    <mergeCell ref="AE14:AE15"/>
    <mergeCell ref="AF14:AF15"/>
    <mergeCell ref="AG14:AG15"/>
    <mergeCell ref="AH14:AH15"/>
    <mergeCell ref="AI14:AI15"/>
    <mergeCell ref="AK13:AK15"/>
    <mergeCell ref="AL13:AL15"/>
    <mergeCell ref="S14:T14"/>
    <mergeCell ref="AF1:AG1"/>
    <mergeCell ref="D3:H3"/>
    <mergeCell ref="X3:AJ3"/>
    <mergeCell ref="C4:C7"/>
    <mergeCell ref="D4:E4"/>
    <mergeCell ref="G4:H4"/>
    <mergeCell ref="I4:K4"/>
    <mergeCell ref="G5:H5"/>
    <mergeCell ref="I5:P5"/>
    <mergeCell ref="D7:E7"/>
    <mergeCell ref="A1:D1"/>
    <mergeCell ref="E1:L1"/>
    <mergeCell ref="M1:P1"/>
    <mergeCell ref="A14:B14"/>
    <mergeCell ref="C14:C15"/>
    <mergeCell ref="D14:D15"/>
    <mergeCell ref="E14:E15"/>
    <mergeCell ref="F14:F15"/>
    <mergeCell ref="D9:E9"/>
    <mergeCell ref="G11:H11"/>
    <mergeCell ref="V11:AI11"/>
    <mergeCell ref="A13:K13"/>
    <mergeCell ref="L13:Q13"/>
    <mergeCell ref="R13:AD13"/>
    <mergeCell ref="AE13:AJ13"/>
    <mergeCell ref="G14:G15"/>
    <mergeCell ref="H14:H15"/>
    <mergeCell ref="I14:I15"/>
    <mergeCell ref="J14:J15"/>
    <mergeCell ref="D95:I95"/>
    <mergeCell ref="P74:P77"/>
    <mergeCell ref="Q74:Q77"/>
    <mergeCell ref="AG74:AG77"/>
    <mergeCell ref="AH74:AH77"/>
    <mergeCell ref="AI74:AI77"/>
    <mergeCell ref="AJ74:AJ77"/>
    <mergeCell ref="AK74:AK77"/>
    <mergeCell ref="N74:N77"/>
    <mergeCell ref="O74:O77"/>
    <mergeCell ref="A74:A77"/>
    <mergeCell ref="B74:B77"/>
    <mergeCell ref="C74:C77"/>
    <mergeCell ref="D74:D77"/>
    <mergeCell ref="E74:E77"/>
    <mergeCell ref="F74:F75"/>
    <mergeCell ref="G74:G75"/>
    <mergeCell ref="H74:H77"/>
    <mergeCell ref="I74:I77"/>
    <mergeCell ref="F76:F77"/>
    <mergeCell ref="G76:G77"/>
    <mergeCell ref="D82:I82"/>
    <mergeCell ref="D83:I83"/>
    <mergeCell ref="AM13:BG13"/>
    <mergeCell ref="AM14:AM15"/>
    <mergeCell ref="AN14:AN15"/>
    <mergeCell ref="AO14:AQ14"/>
    <mergeCell ref="AR14:AT14"/>
    <mergeCell ref="AU14:AW14"/>
    <mergeCell ref="AX14:AZ14"/>
    <mergeCell ref="BA14:BC14"/>
    <mergeCell ref="BD14:BF14"/>
    <mergeCell ref="BG14:BG15"/>
    <mergeCell ref="BH74:BH77"/>
    <mergeCell ref="BH46:BH47"/>
    <mergeCell ref="BH48:BH49"/>
    <mergeCell ref="BH50:BH55"/>
    <mergeCell ref="BH56:BH57"/>
    <mergeCell ref="BH58:BH59"/>
    <mergeCell ref="BH60:BH61"/>
    <mergeCell ref="BH62:BH64"/>
    <mergeCell ref="BH65:BH66"/>
    <mergeCell ref="BH71:BH72"/>
    <mergeCell ref="BH68:BH70"/>
    <mergeCell ref="BH13:BH15"/>
    <mergeCell ref="BH16:BH18"/>
    <mergeCell ref="BH19:BH21"/>
    <mergeCell ref="BH22:BH24"/>
    <mergeCell ref="BH25:BH30"/>
    <mergeCell ref="BH31:BH33"/>
    <mergeCell ref="BH34:BH38"/>
    <mergeCell ref="BH39:BH41"/>
    <mergeCell ref="BH42:BH45"/>
    <mergeCell ref="BG48:BG49"/>
    <mergeCell ref="BG56:BG57"/>
    <mergeCell ref="BG58:BG59"/>
    <mergeCell ref="BG60:BG61"/>
    <mergeCell ref="BG62:BG64"/>
    <mergeCell ref="BG65:BG66"/>
    <mergeCell ref="BG74:BG77"/>
    <mergeCell ref="BG68:BG70"/>
    <mergeCell ref="BG16:BG18"/>
    <mergeCell ref="BG19:BG21"/>
    <mergeCell ref="BG22:BG24"/>
    <mergeCell ref="BG25:BG30"/>
    <mergeCell ref="BG31:BG33"/>
    <mergeCell ref="BG34:BG38"/>
    <mergeCell ref="BG39:BG41"/>
    <mergeCell ref="BG42:BG45"/>
    <mergeCell ref="BG46:BG47"/>
    <mergeCell ref="BF48:BF49"/>
    <mergeCell ref="BF50:BF55"/>
    <mergeCell ref="BF56:BF57"/>
    <mergeCell ref="BF58:BF59"/>
    <mergeCell ref="BF60:BF61"/>
    <mergeCell ref="BF62:BF64"/>
    <mergeCell ref="BF65:BF66"/>
    <mergeCell ref="BF71:BF72"/>
    <mergeCell ref="BF68:BF70"/>
    <mergeCell ref="BF16:BF18"/>
    <mergeCell ref="BF19:BF21"/>
    <mergeCell ref="BF22:BF24"/>
    <mergeCell ref="BF25:BF30"/>
    <mergeCell ref="BF31:BF33"/>
    <mergeCell ref="BF34:BF38"/>
    <mergeCell ref="BF39:BF41"/>
    <mergeCell ref="BF42:BF45"/>
    <mergeCell ref="BF46:BF47"/>
    <mergeCell ref="BE48:BE49"/>
    <mergeCell ref="BE50:BE55"/>
    <mergeCell ref="BE56:BE57"/>
    <mergeCell ref="BE58:BE59"/>
    <mergeCell ref="BE60:BE61"/>
    <mergeCell ref="BE62:BE64"/>
    <mergeCell ref="BE65:BE66"/>
    <mergeCell ref="BE71:BE72"/>
    <mergeCell ref="BE74:BE77"/>
    <mergeCell ref="BE68:BE70"/>
    <mergeCell ref="BE16:BE18"/>
    <mergeCell ref="BE19:BE21"/>
    <mergeCell ref="BE22:BE24"/>
    <mergeCell ref="BE25:BE30"/>
    <mergeCell ref="BE31:BE33"/>
    <mergeCell ref="BE34:BE38"/>
    <mergeCell ref="BE39:BE41"/>
    <mergeCell ref="BE42:BE45"/>
    <mergeCell ref="BE46:BE47"/>
    <mergeCell ref="AV16:AV18"/>
    <mergeCell ref="AW16:AW18"/>
    <mergeCell ref="AX16:AX18"/>
    <mergeCell ref="AY16:AY18"/>
    <mergeCell ref="AZ16:AZ18"/>
    <mergeCell ref="BA16:BA18"/>
    <mergeCell ref="BB16:BB18"/>
    <mergeCell ref="BC16:BC18"/>
    <mergeCell ref="BD16:BD18"/>
    <mergeCell ref="AM16:AM18"/>
    <mergeCell ref="AN16:AN18"/>
    <mergeCell ref="AO16:AO18"/>
    <mergeCell ref="AP16:AP18"/>
    <mergeCell ref="AQ16:AQ18"/>
    <mergeCell ref="AR16:AR18"/>
    <mergeCell ref="AS16:AS18"/>
    <mergeCell ref="AT16:AT18"/>
    <mergeCell ref="AU16:AU18"/>
    <mergeCell ref="AV19:AV21"/>
    <mergeCell ref="AW19:AW21"/>
    <mergeCell ref="AX19:AX21"/>
    <mergeCell ref="AY19:AY21"/>
    <mergeCell ref="AZ19:AZ21"/>
    <mergeCell ref="BA19:BA21"/>
    <mergeCell ref="BB19:BB21"/>
    <mergeCell ref="BC19:BC21"/>
    <mergeCell ref="BD19:BD21"/>
    <mergeCell ref="AM19:AM21"/>
    <mergeCell ref="AN19:AN21"/>
    <mergeCell ref="AO19:AO21"/>
    <mergeCell ref="AP19:AP21"/>
    <mergeCell ref="AQ19:AQ21"/>
    <mergeCell ref="AR19:AR21"/>
    <mergeCell ref="AS19:AS21"/>
    <mergeCell ref="AT19:AT21"/>
    <mergeCell ref="AU19:AU21"/>
    <mergeCell ref="AV22:AV24"/>
    <mergeCell ref="AW22:AW24"/>
    <mergeCell ref="AX22:AX24"/>
    <mergeCell ref="AY22:AY24"/>
    <mergeCell ref="AZ22:AZ24"/>
    <mergeCell ref="BA22:BA24"/>
    <mergeCell ref="BB22:BB24"/>
    <mergeCell ref="BC22:BC24"/>
    <mergeCell ref="BD22:BD24"/>
    <mergeCell ref="AM22:AM24"/>
    <mergeCell ref="AN22:AN24"/>
    <mergeCell ref="AO22:AO24"/>
    <mergeCell ref="AP22:AP24"/>
    <mergeCell ref="AQ22:AQ24"/>
    <mergeCell ref="AR22:AR24"/>
    <mergeCell ref="AS22:AS24"/>
    <mergeCell ref="AT22:AT24"/>
    <mergeCell ref="AU22:AU24"/>
    <mergeCell ref="AV25:AV30"/>
    <mergeCell ref="AW25:AW30"/>
    <mergeCell ref="AX25:AX30"/>
    <mergeCell ref="AY25:AY30"/>
    <mergeCell ref="AZ25:AZ30"/>
    <mergeCell ref="BA25:BA30"/>
    <mergeCell ref="BB25:BB30"/>
    <mergeCell ref="BC25:BC30"/>
    <mergeCell ref="BD25:BD30"/>
    <mergeCell ref="AM25:AM30"/>
    <mergeCell ref="AN25:AN30"/>
    <mergeCell ref="AO25:AO30"/>
    <mergeCell ref="AP25:AP30"/>
    <mergeCell ref="AQ25:AQ30"/>
    <mergeCell ref="AR25:AR30"/>
    <mergeCell ref="AS25:AS30"/>
    <mergeCell ref="AT25:AT30"/>
    <mergeCell ref="AU25:AU30"/>
    <mergeCell ref="AV31:AV33"/>
    <mergeCell ref="AW31:AW33"/>
    <mergeCell ref="AX31:AX33"/>
    <mergeCell ref="AY31:AY33"/>
    <mergeCell ref="AZ31:AZ33"/>
    <mergeCell ref="BA31:BA33"/>
    <mergeCell ref="BB31:BB33"/>
    <mergeCell ref="BC31:BC33"/>
    <mergeCell ref="BD31:BD33"/>
    <mergeCell ref="AM31:AM33"/>
    <mergeCell ref="AN31:AN33"/>
    <mergeCell ref="AO31:AO33"/>
    <mergeCell ref="AP31:AP33"/>
    <mergeCell ref="AQ31:AQ33"/>
    <mergeCell ref="AR31:AR33"/>
    <mergeCell ref="AS31:AS33"/>
    <mergeCell ref="AT31:AT33"/>
    <mergeCell ref="AU31:AU33"/>
    <mergeCell ref="AV34:AV38"/>
    <mergeCell ref="AW34:AW38"/>
    <mergeCell ref="AX34:AX38"/>
    <mergeCell ref="AY34:AY38"/>
    <mergeCell ref="AZ34:AZ38"/>
    <mergeCell ref="BA34:BA38"/>
    <mergeCell ref="BB34:BB38"/>
    <mergeCell ref="BC34:BC38"/>
    <mergeCell ref="BD34:BD38"/>
    <mergeCell ref="AM34:AM38"/>
    <mergeCell ref="AN34:AN38"/>
    <mergeCell ref="AO34:AO38"/>
    <mergeCell ref="AP34:AP38"/>
    <mergeCell ref="AQ34:AQ38"/>
    <mergeCell ref="AR34:AR38"/>
    <mergeCell ref="AS34:AS38"/>
    <mergeCell ref="AT34:AT38"/>
    <mergeCell ref="AU34:AU38"/>
    <mergeCell ref="AV39:AV41"/>
    <mergeCell ref="AW39:AW41"/>
    <mergeCell ref="AX39:AX41"/>
    <mergeCell ref="AY39:AY41"/>
    <mergeCell ref="AZ39:AZ41"/>
    <mergeCell ref="BA39:BA41"/>
    <mergeCell ref="BB39:BB41"/>
    <mergeCell ref="BC39:BC41"/>
    <mergeCell ref="BD39:BD41"/>
    <mergeCell ref="AM39:AM41"/>
    <mergeCell ref="AN39:AN41"/>
    <mergeCell ref="AO39:AO41"/>
    <mergeCell ref="AP39:AP41"/>
    <mergeCell ref="AQ39:AQ41"/>
    <mergeCell ref="AR39:AR41"/>
    <mergeCell ref="AS39:AS41"/>
    <mergeCell ref="AT39:AT41"/>
    <mergeCell ref="AU39:AU41"/>
    <mergeCell ref="AV42:AV45"/>
    <mergeCell ref="AW42:AW45"/>
    <mergeCell ref="AX42:AX45"/>
    <mergeCell ref="AY42:AY45"/>
    <mergeCell ref="AZ42:AZ45"/>
    <mergeCell ref="BA42:BA45"/>
    <mergeCell ref="BB42:BB45"/>
    <mergeCell ref="BC42:BC45"/>
    <mergeCell ref="BD42:BD45"/>
    <mergeCell ref="AM42:AM45"/>
    <mergeCell ref="AN42:AN45"/>
    <mergeCell ref="AO42:AO45"/>
    <mergeCell ref="AP42:AP45"/>
    <mergeCell ref="AQ42:AQ45"/>
    <mergeCell ref="AR42:AR45"/>
    <mergeCell ref="AS42:AS45"/>
    <mergeCell ref="AT42:AT45"/>
    <mergeCell ref="AU42:AU45"/>
    <mergeCell ref="AV46:AV47"/>
    <mergeCell ref="AW46:AW47"/>
    <mergeCell ref="AX46:AX47"/>
    <mergeCell ref="AY46:AY47"/>
    <mergeCell ref="AZ46:AZ47"/>
    <mergeCell ref="BA46:BA47"/>
    <mergeCell ref="BB46:BB47"/>
    <mergeCell ref="BC46:BC47"/>
    <mergeCell ref="BD46:BD47"/>
    <mergeCell ref="AM46:AM47"/>
    <mergeCell ref="AN46:AN47"/>
    <mergeCell ref="AO46:AO47"/>
    <mergeCell ref="AP46:AP47"/>
    <mergeCell ref="AQ46:AQ47"/>
    <mergeCell ref="AR46:AR47"/>
    <mergeCell ref="AS46:AS47"/>
    <mergeCell ref="AT46:AT47"/>
    <mergeCell ref="AU46:AU47"/>
    <mergeCell ref="AV48:AV49"/>
    <mergeCell ref="AW48:AW49"/>
    <mergeCell ref="AX48:AX49"/>
    <mergeCell ref="AY48:AY49"/>
    <mergeCell ref="AZ48:AZ49"/>
    <mergeCell ref="BA48:BA49"/>
    <mergeCell ref="BB48:BB49"/>
    <mergeCell ref="BC48:BC49"/>
    <mergeCell ref="BD48:BD49"/>
    <mergeCell ref="AM48:AM49"/>
    <mergeCell ref="AN48:AN49"/>
    <mergeCell ref="AO48:AO49"/>
    <mergeCell ref="AP48:AP49"/>
    <mergeCell ref="AQ48:AQ49"/>
    <mergeCell ref="AR48:AR49"/>
    <mergeCell ref="AS48:AS49"/>
    <mergeCell ref="AT48:AT49"/>
    <mergeCell ref="AU48:AU49"/>
    <mergeCell ref="AV50:AV55"/>
    <mergeCell ref="AX50:AX55"/>
    <mergeCell ref="AY50:AY55"/>
    <mergeCell ref="AZ50:AZ55"/>
    <mergeCell ref="BA50:BA55"/>
    <mergeCell ref="BB50:BB55"/>
    <mergeCell ref="BC50:BC55"/>
    <mergeCell ref="BD50:BD55"/>
    <mergeCell ref="AM50:AM55"/>
    <mergeCell ref="AO50:AO55"/>
    <mergeCell ref="AP50:AP55"/>
    <mergeCell ref="AQ50:AQ55"/>
    <mergeCell ref="AR50:AR55"/>
    <mergeCell ref="AS50:AS55"/>
    <mergeCell ref="AT50:AT55"/>
    <mergeCell ref="AU50:AU55"/>
    <mergeCell ref="AN50:AN51"/>
    <mergeCell ref="AW50:AW51"/>
    <mergeCell ref="AV56:AV57"/>
    <mergeCell ref="AW56:AW57"/>
    <mergeCell ref="AX56:AX57"/>
    <mergeCell ref="AY56:AY57"/>
    <mergeCell ref="AZ56:AZ57"/>
    <mergeCell ref="BA56:BA57"/>
    <mergeCell ref="BB56:BB57"/>
    <mergeCell ref="BC56:BC57"/>
    <mergeCell ref="BD56:BD57"/>
    <mergeCell ref="AM56:AM57"/>
    <mergeCell ref="AN56:AN57"/>
    <mergeCell ref="AO56:AO57"/>
    <mergeCell ref="AP56:AP57"/>
    <mergeCell ref="AQ56:AQ57"/>
    <mergeCell ref="AR56:AR57"/>
    <mergeCell ref="AS56:AS57"/>
    <mergeCell ref="AT56:AT57"/>
    <mergeCell ref="AU56:AU57"/>
    <mergeCell ref="AV58:AV59"/>
    <mergeCell ref="AW58:AW59"/>
    <mergeCell ref="AX58:AX59"/>
    <mergeCell ref="AY58:AY59"/>
    <mergeCell ref="AZ58:AZ59"/>
    <mergeCell ref="BA58:BA59"/>
    <mergeCell ref="BB58:BB59"/>
    <mergeCell ref="BC58:BC59"/>
    <mergeCell ref="BD58:BD59"/>
    <mergeCell ref="AM58:AM59"/>
    <mergeCell ref="AN58:AN59"/>
    <mergeCell ref="AO58:AO59"/>
    <mergeCell ref="AP58:AP59"/>
    <mergeCell ref="AQ58:AQ59"/>
    <mergeCell ref="AR58:AR59"/>
    <mergeCell ref="AS58:AS59"/>
    <mergeCell ref="AT58:AT59"/>
    <mergeCell ref="AU58:AU59"/>
    <mergeCell ref="AV60:AV61"/>
    <mergeCell ref="AW60:AW61"/>
    <mergeCell ref="AX60:AX61"/>
    <mergeCell ref="AY60:AY61"/>
    <mergeCell ref="AZ60:AZ61"/>
    <mergeCell ref="BA60:BA61"/>
    <mergeCell ref="BB60:BB61"/>
    <mergeCell ref="BC60:BC61"/>
    <mergeCell ref="BD60:BD61"/>
    <mergeCell ref="AM60:AM61"/>
    <mergeCell ref="AN60:AN61"/>
    <mergeCell ref="AO60:AO61"/>
    <mergeCell ref="AP60:AP61"/>
    <mergeCell ref="AQ60:AQ61"/>
    <mergeCell ref="AR60:AR61"/>
    <mergeCell ref="AS60:AS61"/>
    <mergeCell ref="AT60:AT61"/>
    <mergeCell ref="AU60:AU61"/>
    <mergeCell ref="AV62:AV64"/>
    <mergeCell ref="AW62:AW64"/>
    <mergeCell ref="AX62:AX64"/>
    <mergeCell ref="AY62:AY64"/>
    <mergeCell ref="AZ62:AZ64"/>
    <mergeCell ref="BA62:BA64"/>
    <mergeCell ref="BB62:BB64"/>
    <mergeCell ref="BC62:BC64"/>
    <mergeCell ref="BD62:BD64"/>
    <mergeCell ref="AM62:AM64"/>
    <mergeCell ref="AN62:AN64"/>
    <mergeCell ref="AO62:AO64"/>
    <mergeCell ref="AP62:AP64"/>
    <mergeCell ref="AQ62:AQ64"/>
    <mergeCell ref="AR62:AR64"/>
    <mergeCell ref="AS62:AS64"/>
    <mergeCell ref="AT62:AT64"/>
    <mergeCell ref="AU62:AU64"/>
    <mergeCell ref="BD71:BD72"/>
    <mergeCell ref="AM71:AM72"/>
    <mergeCell ref="AN71:AN72"/>
    <mergeCell ref="AO71:AO72"/>
    <mergeCell ref="AP71:AP72"/>
    <mergeCell ref="AQ71:AQ72"/>
    <mergeCell ref="AR71:AR72"/>
    <mergeCell ref="AS71:AS72"/>
    <mergeCell ref="AT71:AT72"/>
    <mergeCell ref="AU71:AU72"/>
    <mergeCell ref="AV65:AV66"/>
    <mergeCell ref="AW65:AW66"/>
    <mergeCell ref="AX65:AX66"/>
    <mergeCell ref="AY65:AY66"/>
    <mergeCell ref="AZ65:AZ66"/>
    <mergeCell ref="BA65:BA66"/>
    <mergeCell ref="BB65:BB66"/>
    <mergeCell ref="BC65:BC66"/>
    <mergeCell ref="BD65:BD66"/>
    <mergeCell ref="AM65:AM66"/>
    <mergeCell ref="AN65:AN66"/>
    <mergeCell ref="AO65:AO66"/>
    <mergeCell ref="AP65:AP66"/>
    <mergeCell ref="AQ65:AQ66"/>
    <mergeCell ref="AR65:AR66"/>
    <mergeCell ref="AS65:AS66"/>
    <mergeCell ref="AT65:AT66"/>
    <mergeCell ref="AU65:AU66"/>
    <mergeCell ref="AM74:AM77"/>
    <mergeCell ref="AN74:AN77"/>
    <mergeCell ref="AO74:AO77"/>
    <mergeCell ref="AP74:AP77"/>
    <mergeCell ref="AQ74:AQ77"/>
    <mergeCell ref="AR74:AR77"/>
    <mergeCell ref="AS74:AS77"/>
    <mergeCell ref="AT74:AT77"/>
    <mergeCell ref="AU74:AU77"/>
    <mergeCell ref="AV71:AV72"/>
    <mergeCell ref="AW71:AW72"/>
    <mergeCell ref="AX71:AX72"/>
    <mergeCell ref="AY71:AY72"/>
    <mergeCell ref="AZ71:AZ72"/>
    <mergeCell ref="BA71:BA72"/>
    <mergeCell ref="BB71:BB72"/>
    <mergeCell ref="BC71:BC72"/>
    <mergeCell ref="BG50:BG51"/>
    <mergeCell ref="AN52:AN54"/>
    <mergeCell ref="AW52:AW54"/>
    <mergeCell ref="BG52:BG54"/>
    <mergeCell ref="D96:I96"/>
    <mergeCell ref="AV68:AV70"/>
    <mergeCell ref="AW68:AW70"/>
    <mergeCell ref="AX68:AX70"/>
    <mergeCell ref="AY68:AY70"/>
    <mergeCell ref="AZ68:AZ70"/>
    <mergeCell ref="BA68:BA70"/>
    <mergeCell ref="BB68:BB70"/>
    <mergeCell ref="BC68:BC70"/>
    <mergeCell ref="BD68:BD70"/>
    <mergeCell ref="AM68:AM70"/>
    <mergeCell ref="AN68:AN70"/>
    <mergeCell ref="AO68:AO70"/>
    <mergeCell ref="AP68:AP70"/>
    <mergeCell ref="AQ68:AQ70"/>
    <mergeCell ref="AR68:AR70"/>
    <mergeCell ref="AS68:AS70"/>
    <mergeCell ref="AT68:AT70"/>
    <mergeCell ref="AU68:AU70"/>
    <mergeCell ref="AV74:AV77"/>
    <mergeCell ref="AW74:AW77"/>
    <mergeCell ref="AX74:AX77"/>
    <mergeCell ref="AY74:AY77"/>
    <mergeCell ref="AZ74:AZ77"/>
    <mergeCell ref="BA74:BA77"/>
    <mergeCell ref="BB74:BB77"/>
    <mergeCell ref="BC74:BC77"/>
    <mergeCell ref="BD74:BD77"/>
  </mergeCells>
  <conditionalFormatting sqref="I19 I68">
    <cfRule type="cellIs" dxfId="644" priority="161" operator="equal">
      <formula>#REF!</formula>
    </cfRule>
  </conditionalFormatting>
  <conditionalFormatting sqref="I22">
    <cfRule type="cellIs" dxfId="643" priority="157" operator="equal">
      <formula>#REF!</formula>
    </cfRule>
  </conditionalFormatting>
  <conditionalFormatting sqref="I42">
    <cfRule type="cellIs" dxfId="642" priority="156" operator="equal">
      <formula>#REF!</formula>
    </cfRule>
  </conditionalFormatting>
  <conditionalFormatting sqref="I48">
    <cfRule type="cellIs" dxfId="641" priority="155" operator="equal">
      <formula>#REF!</formula>
    </cfRule>
  </conditionalFormatting>
  <conditionalFormatting sqref="I50">
    <cfRule type="cellIs" dxfId="640" priority="154" operator="equal">
      <formula>#REF!</formula>
    </cfRule>
  </conditionalFormatting>
  <conditionalFormatting sqref="I56">
    <cfRule type="cellIs" dxfId="639" priority="159" operator="equal">
      <formula>#REF!</formula>
    </cfRule>
  </conditionalFormatting>
  <conditionalFormatting sqref="I58">
    <cfRule type="cellIs" dxfId="638" priority="150" operator="equal">
      <formula>#REF!</formula>
    </cfRule>
  </conditionalFormatting>
  <conditionalFormatting sqref="I60">
    <cfRule type="cellIs" dxfId="637" priority="158" operator="equal">
      <formula>#REF!</formula>
    </cfRule>
  </conditionalFormatting>
  <conditionalFormatting sqref="I65">
    <cfRule type="cellIs" dxfId="636" priority="160" operator="equal">
      <formula>#REF!</formula>
    </cfRule>
  </conditionalFormatting>
  <conditionalFormatting sqref="I71">
    <cfRule type="cellIs" dxfId="635" priority="153" operator="equal">
      <formula>#REF!</formula>
    </cfRule>
  </conditionalFormatting>
  <conditionalFormatting sqref="I73">
    <cfRule type="cellIs" dxfId="634" priority="152" operator="equal">
      <formula>#REF!</formula>
    </cfRule>
  </conditionalFormatting>
  <conditionalFormatting sqref="K73">
    <cfRule type="cellIs" dxfId="633" priority="151" operator="equal">
      <formula>#REF!</formula>
    </cfRule>
  </conditionalFormatting>
  <conditionalFormatting sqref="L16 L19 L22 L46 L48 L50">
    <cfRule type="cellIs" dxfId="632" priority="1064" operator="equal">
      <formula>"ALTA"</formula>
    </cfRule>
    <cfRule type="cellIs" dxfId="631" priority="1065" operator="equal">
      <formula>"MUY ALTA"</formula>
    </cfRule>
    <cfRule type="cellIs" dxfId="630" priority="1066" operator="equal">
      <formula>"MEDIA"</formula>
    </cfRule>
    <cfRule type="cellIs" dxfId="629" priority="1067" operator="equal">
      <formula>"BAJA"</formula>
    </cfRule>
    <cfRule type="cellIs" dxfId="628" priority="1068" operator="equal">
      <formula>"MUY BAJA"</formula>
    </cfRule>
  </conditionalFormatting>
  <conditionalFormatting sqref="L25">
    <cfRule type="cellIs" dxfId="627" priority="648" operator="equal">
      <formula>"MUY BAJA"</formula>
    </cfRule>
    <cfRule type="cellIs" dxfId="626" priority="647" operator="equal">
      <formula>"BAJA"</formula>
    </cfRule>
    <cfRule type="cellIs" dxfId="625" priority="646" operator="equal">
      <formula>"MEDIA"</formula>
    </cfRule>
    <cfRule type="cellIs" dxfId="624" priority="645" operator="equal">
      <formula>"MUY ALTA"</formula>
    </cfRule>
    <cfRule type="cellIs" dxfId="623" priority="644" operator="equal">
      <formula>"ALTA"</formula>
    </cfRule>
  </conditionalFormatting>
  <conditionalFormatting sqref="L31">
    <cfRule type="cellIs" dxfId="622" priority="539" operator="equal">
      <formula>"ALTA"</formula>
    </cfRule>
    <cfRule type="cellIs" dxfId="621" priority="540" operator="equal">
      <formula>"MUY ALTA"</formula>
    </cfRule>
    <cfRule type="cellIs" dxfId="620" priority="541" operator="equal">
      <formula>"MEDIA"</formula>
    </cfRule>
    <cfRule type="cellIs" dxfId="619" priority="542" operator="equal">
      <formula>"BAJA"</formula>
    </cfRule>
    <cfRule type="cellIs" dxfId="618" priority="543" operator="equal">
      <formula>"MUY BAJA"</formula>
    </cfRule>
  </conditionalFormatting>
  <conditionalFormatting sqref="L34 L39">
    <cfRule type="cellIs" dxfId="617" priority="854" operator="equal">
      <formula>"ALTA"</formula>
    </cfRule>
    <cfRule type="cellIs" dxfId="616" priority="856" operator="equal">
      <formula>"MEDIA"</formula>
    </cfRule>
    <cfRule type="cellIs" dxfId="615" priority="857" operator="equal">
      <formula>"BAJA"</formula>
    </cfRule>
    <cfRule type="cellIs" dxfId="614" priority="858" operator="equal">
      <formula>"MUY BAJA"</formula>
    </cfRule>
    <cfRule type="cellIs" dxfId="613" priority="855" operator="equal">
      <formula>"MUY ALTA"</formula>
    </cfRule>
  </conditionalFormatting>
  <conditionalFormatting sqref="L42">
    <cfRule type="cellIs" dxfId="612" priority="750" operator="equal">
      <formula>"MUY ALTA"</formula>
    </cfRule>
    <cfRule type="cellIs" dxfId="611" priority="749" operator="equal">
      <formula>"ALTA"</formula>
    </cfRule>
    <cfRule type="cellIs" dxfId="610" priority="751" operator="equal">
      <formula>"MEDIA"</formula>
    </cfRule>
    <cfRule type="cellIs" dxfId="609" priority="752" operator="equal">
      <formula>"BAJA"</formula>
    </cfRule>
    <cfRule type="cellIs" dxfId="608" priority="753" operator="equal">
      <formula>"MUY BAJA"</formula>
    </cfRule>
  </conditionalFormatting>
  <conditionalFormatting sqref="L56 L58 L60">
    <cfRule type="cellIs" dxfId="607" priority="227" operator="equal">
      <formula>"BAJA"</formula>
    </cfRule>
    <cfRule type="cellIs" dxfId="606" priority="226" operator="equal">
      <formula>"MEDIA"</formula>
    </cfRule>
    <cfRule type="cellIs" dxfId="605" priority="225" operator="equal">
      <formula>"MUY ALTA"</formula>
    </cfRule>
    <cfRule type="cellIs" dxfId="604" priority="224" operator="equal">
      <formula>"ALTA"</formula>
    </cfRule>
    <cfRule type="cellIs" dxfId="603" priority="228" operator="equal">
      <formula>"MUY BAJA"</formula>
    </cfRule>
  </conditionalFormatting>
  <conditionalFormatting sqref="L62 L65">
    <cfRule type="cellIs" dxfId="602" priority="333" operator="equal">
      <formula>"MUY BAJA"</formula>
    </cfRule>
    <cfRule type="cellIs" dxfId="601" priority="329" operator="equal">
      <formula>"ALTA"</formula>
    </cfRule>
    <cfRule type="cellIs" dxfId="600" priority="330" operator="equal">
      <formula>"MUY ALTA"</formula>
    </cfRule>
    <cfRule type="cellIs" dxfId="599" priority="331" operator="equal">
      <formula>"MEDIA"</formula>
    </cfRule>
    <cfRule type="cellIs" dxfId="598" priority="332" operator="equal">
      <formula>"BAJA"</formula>
    </cfRule>
  </conditionalFormatting>
  <conditionalFormatting sqref="L67:L68">
    <cfRule type="cellIs" dxfId="597" priority="434" operator="equal">
      <formula>"ALTA"</formula>
    </cfRule>
    <cfRule type="cellIs" dxfId="596" priority="437" operator="equal">
      <formula>"BAJA"</formula>
    </cfRule>
    <cfRule type="cellIs" dxfId="595" priority="435" operator="equal">
      <formula>"MUY ALTA"</formula>
    </cfRule>
    <cfRule type="cellIs" dxfId="594" priority="436" operator="equal">
      <formula>"MEDIA"</formula>
    </cfRule>
    <cfRule type="cellIs" dxfId="593" priority="438" operator="equal">
      <formula>"MUY BAJA"</formula>
    </cfRule>
  </conditionalFormatting>
  <conditionalFormatting sqref="L71">
    <cfRule type="cellIs" dxfId="592" priority="963" operator="equal">
      <formula>"MUY BAJA"</formula>
    </cfRule>
    <cfRule type="cellIs" dxfId="591" priority="960" operator="equal">
      <formula>"MUY ALTA"</formula>
    </cfRule>
    <cfRule type="cellIs" dxfId="590" priority="961" operator="equal">
      <formula>"MEDIA"</formula>
    </cfRule>
    <cfRule type="cellIs" dxfId="589" priority="962" operator="equal">
      <formula>"BAJA"</formula>
    </cfRule>
    <cfRule type="cellIs" dxfId="588" priority="959" operator="equal">
      <formula>"ALTA"</formula>
    </cfRule>
  </conditionalFormatting>
  <conditionalFormatting sqref="L73:L76">
    <cfRule type="cellIs" dxfId="587" priority="66" operator="equal">
      <formula>"BAJA"</formula>
    </cfRule>
    <cfRule type="cellIs" dxfId="586" priority="65" operator="equal">
      <formula>"MEDIA"</formula>
    </cfRule>
    <cfRule type="cellIs" dxfId="585" priority="63" operator="equal">
      <formula>"ALTA"</formula>
    </cfRule>
    <cfRule type="cellIs" dxfId="584" priority="64" operator="equal">
      <formula>"MUY ALTA"</formula>
    </cfRule>
    <cfRule type="cellIs" dxfId="583" priority="67" operator="equal">
      <formula>"MUY BAJA"</formula>
    </cfRule>
  </conditionalFormatting>
  <conditionalFormatting sqref="N16 N19 N22 N46 N48 N50">
    <cfRule type="cellIs" dxfId="582" priority="1072" operator="equal">
      <formula>#REF!</formula>
    </cfRule>
    <cfRule type="cellIs" dxfId="581" priority="1061" operator="equal">
      <formula>"MODERADO"</formula>
    </cfRule>
    <cfRule type="cellIs" dxfId="580" priority="1063" operator="equal">
      <formula>"LEVE"</formula>
    </cfRule>
    <cfRule type="cellIs" dxfId="579" priority="1062" operator="equal">
      <formula>"MENOR"</formula>
    </cfRule>
    <cfRule type="cellIs" dxfId="578" priority="1060" operator="equal">
      <formula>"MAYOR"</formula>
    </cfRule>
    <cfRule type="cellIs" dxfId="577" priority="1059" operator="equal">
      <formula>"CATASTRÓFICO"</formula>
    </cfRule>
    <cfRule type="cellIs" dxfId="576" priority="1058" operator="equal">
      <formula>"MODERADO (RC-F)"</formula>
    </cfRule>
    <cfRule type="cellIs" dxfId="575" priority="1056" operator="equal">
      <formula>"CATASTRÓFICO (RC-F)"</formula>
    </cfRule>
    <cfRule type="cellIs" dxfId="574" priority="1057" operator="equal">
      <formula>"MAYOR (RC-F)"</formula>
    </cfRule>
  </conditionalFormatting>
  <conditionalFormatting sqref="N25">
    <cfRule type="cellIs" dxfId="573" priority="643" operator="equal">
      <formula>"LEVE"</formula>
    </cfRule>
    <cfRule type="cellIs" dxfId="572" priority="642" operator="equal">
      <formula>"MENOR"</formula>
    </cfRule>
    <cfRule type="cellIs" dxfId="571" priority="641" operator="equal">
      <formula>"MODERADO"</formula>
    </cfRule>
    <cfRule type="cellIs" dxfId="570" priority="640" operator="equal">
      <formula>"MAYOR"</formula>
    </cfRule>
    <cfRule type="cellIs" dxfId="569" priority="639" operator="equal">
      <formula>"CATASTRÓFICO"</formula>
    </cfRule>
    <cfRule type="cellIs" dxfId="568" priority="650" operator="equal">
      <formula>#REF!</formula>
    </cfRule>
    <cfRule type="cellIs" dxfId="567" priority="637" operator="equal">
      <formula>"MAYOR (RC-F)"</formula>
    </cfRule>
    <cfRule type="cellIs" dxfId="566" priority="636" operator="equal">
      <formula>"CATASTRÓFICO (RC-F)"</formula>
    </cfRule>
    <cfRule type="cellIs" dxfId="565" priority="638" operator="equal">
      <formula>"MODERADO (RC-F)"</formula>
    </cfRule>
  </conditionalFormatting>
  <conditionalFormatting sqref="N31">
    <cfRule type="cellIs" dxfId="564" priority="538" operator="equal">
      <formula>"LEVE"</formula>
    </cfRule>
    <cfRule type="cellIs" dxfId="563" priority="537" operator="equal">
      <formula>"MENOR"</formula>
    </cfRule>
    <cfRule type="cellIs" dxfId="562" priority="532" operator="equal">
      <formula>"MAYOR (RC-F)"</formula>
    </cfRule>
    <cfRule type="cellIs" dxfId="561" priority="534" operator="equal">
      <formula>"CATASTRÓFICO"</formula>
    </cfRule>
    <cfRule type="cellIs" dxfId="560" priority="533" operator="equal">
      <formula>"MODERADO (RC-F)"</formula>
    </cfRule>
    <cfRule type="cellIs" dxfId="559" priority="536" operator="equal">
      <formula>"MODERADO"</formula>
    </cfRule>
    <cfRule type="cellIs" dxfId="558" priority="535" operator="equal">
      <formula>"MAYOR"</formula>
    </cfRule>
    <cfRule type="cellIs" dxfId="557" priority="531" operator="equal">
      <formula>"CATASTRÓFICO (RC-F)"</formula>
    </cfRule>
    <cfRule type="cellIs" dxfId="556" priority="545" operator="equal">
      <formula>#REF!</formula>
    </cfRule>
  </conditionalFormatting>
  <conditionalFormatting sqref="N34 N39">
    <cfRule type="cellIs" dxfId="555" priority="852" operator="equal">
      <formula>"MENOR"</formula>
    </cfRule>
    <cfRule type="cellIs" dxfId="554" priority="851" operator="equal">
      <formula>"MODERADO"</formula>
    </cfRule>
    <cfRule type="cellIs" dxfId="553" priority="850" operator="equal">
      <formula>"MAYOR"</formula>
    </cfRule>
    <cfRule type="cellIs" dxfId="552" priority="849" operator="equal">
      <formula>"CATASTRÓFICO"</formula>
    </cfRule>
    <cfRule type="cellIs" dxfId="551" priority="848" operator="equal">
      <formula>"MODERADO (RC-F)"</formula>
    </cfRule>
    <cfRule type="cellIs" dxfId="550" priority="847" operator="equal">
      <formula>"MAYOR (RC-F)"</formula>
    </cfRule>
    <cfRule type="cellIs" dxfId="549" priority="846" operator="equal">
      <formula>"CATASTRÓFICO (RC-F)"</formula>
    </cfRule>
    <cfRule type="cellIs" dxfId="548" priority="860" operator="equal">
      <formula>#REF!</formula>
    </cfRule>
    <cfRule type="cellIs" dxfId="547" priority="853" operator="equal">
      <formula>"LEVE"</formula>
    </cfRule>
  </conditionalFormatting>
  <conditionalFormatting sqref="N42">
    <cfRule type="cellIs" dxfId="546" priority="755" operator="equal">
      <formula>#REF!</formula>
    </cfRule>
    <cfRule type="cellIs" dxfId="545" priority="741" operator="equal">
      <formula>"CATASTRÓFICO (RC-F)"</formula>
    </cfRule>
    <cfRule type="cellIs" dxfId="544" priority="748" operator="equal">
      <formula>"LEVE"</formula>
    </cfRule>
    <cfRule type="cellIs" dxfId="543" priority="747" operator="equal">
      <formula>"MENOR"</formula>
    </cfRule>
    <cfRule type="cellIs" dxfId="542" priority="746" operator="equal">
      <formula>"MODERADO"</formula>
    </cfRule>
    <cfRule type="cellIs" dxfId="541" priority="745" operator="equal">
      <formula>"MAYOR"</formula>
    </cfRule>
    <cfRule type="cellIs" dxfId="540" priority="744" operator="equal">
      <formula>"CATASTRÓFICO"</formula>
    </cfRule>
    <cfRule type="cellIs" dxfId="539" priority="743" operator="equal">
      <formula>"MODERADO (RC-F)"</formula>
    </cfRule>
    <cfRule type="cellIs" dxfId="538" priority="742" operator="equal">
      <formula>"MAYOR (RC-F)"</formula>
    </cfRule>
  </conditionalFormatting>
  <conditionalFormatting sqref="N56 N58 N60">
    <cfRule type="cellIs" dxfId="537" priority="219" operator="equal">
      <formula>"CATASTRÓFICO"</formula>
    </cfRule>
    <cfRule type="cellIs" dxfId="536" priority="220" operator="equal">
      <formula>"MAYOR"</formula>
    </cfRule>
    <cfRule type="cellIs" dxfId="535" priority="221" operator="equal">
      <formula>"MODERADO"</formula>
    </cfRule>
    <cfRule type="cellIs" dxfId="534" priority="230" operator="equal">
      <formula>#REF!</formula>
    </cfRule>
    <cfRule type="cellIs" dxfId="533" priority="223" operator="equal">
      <formula>"LEVE"</formula>
    </cfRule>
    <cfRule type="cellIs" dxfId="532" priority="222" operator="equal">
      <formula>"MENOR"</formula>
    </cfRule>
    <cfRule type="cellIs" dxfId="531" priority="216" operator="equal">
      <formula>"CATASTRÓFICO (RC-F)"</formula>
    </cfRule>
    <cfRule type="cellIs" dxfId="530" priority="217" operator="equal">
      <formula>"MAYOR (RC-F)"</formula>
    </cfRule>
    <cfRule type="cellIs" dxfId="529" priority="218" operator="equal">
      <formula>"MODERADO (RC-F)"</formula>
    </cfRule>
  </conditionalFormatting>
  <conditionalFormatting sqref="N62 N65">
    <cfRule type="cellIs" dxfId="528" priority="325" operator="equal">
      <formula>"MAYOR"</formula>
    </cfRule>
    <cfRule type="cellIs" dxfId="527" priority="328" operator="equal">
      <formula>"LEVE"</formula>
    </cfRule>
    <cfRule type="cellIs" dxfId="526" priority="335" operator="equal">
      <formula>#REF!</formula>
    </cfRule>
    <cfRule type="cellIs" dxfId="525" priority="321" operator="equal">
      <formula>"CATASTRÓFICO (RC-F)"</formula>
    </cfRule>
    <cfRule type="cellIs" dxfId="524" priority="322" operator="equal">
      <formula>"MAYOR (RC-F)"</formula>
    </cfRule>
    <cfRule type="cellIs" dxfId="523" priority="323" operator="equal">
      <formula>"MODERADO (RC-F)"</formula>
    </cfRule>
    <cfRule type="cellIs" dxfId="522" priority="324" operator="equal">
      <formula>"CATASTRÓFICO"</formula>
    </cfRule>
    <cfRule type="cellIs" dxfId="521" priority="327" operator="equal">
      <formula>"MENOR"</formula>
    </cfRule>
    <cfRule type="cellIs" dxfId="520" priority="326" operator="equal">
      <formula>"MODERADO"</formula>
    </cfRule>
  </conditionalFormatting>
  <conditionalFormatting sqref="N67:N68">
    <cfRule type="cellIs" dxfId="519" priority="429" operator="equal">
      <formula>"CATASTRÓFICO"</formula>
    </cfRule>
    <cfRule type="cellIs" dxfId="518" priority="426" operator="equal">
      <formula>"CATASTRÓFICO (RC-F)"</formula>
    </cfRule>
    <cfRule type="cellIs" dxfId="517" priority="427" operator="equal">
      <formula>"MAYOR (RC-F)"</formula>
    </cfRule>
    <cfRule type="cellIs" dxfId="516" priority="428" operator="equal">
      <formula>"MODERADO (RC-F)"</formula>
    </cfRule>
    <cfRule type="cellIs" dxfId="515" priority="430" operator="equal">
      <formula>"MAYOR"</formula>
    </cfRule>
    <cfRule type="cellIs" dxfId="514" priority="431" operator="equal">
      <formula>"MODERADO"</formula>
    </cfRule>
    <cfRule type="cellIs" dxfId="513" priority="432" operator="equal">
      <formula>"MENOR"</formula>
    </cfRule>
    <cfRule type="cellIs" dxfId="512" priority="433" operator="equal">
      <formula>"LEVE"</formula>
    </cfRule>
    <cfRule type="cellIs" dxfId="511" priority="440" operator="equal">
      <formula>#REF!</formula>
    </cfRule>
  </conditionalFormatting>
  <conditionalFormatting sqref="N71">
    <cfRule type="cellIs" dxfId="510" priority="953" operator="equal">
      <formula>"MODERADO (RC-F)"</formula>
    </cfRule>
    <cfRule type="cellIs" dxfId="509" priority="952" operator="equal">
      <formula>"MAYOR (RC-F)"</formula>
    </cfRule>
    <cfRule type="cellIs" dxfId="508" priority="951" operator="equal">
      <formula>"CATASTRÓFICO (RC-F)"</formula>
    </cfRule>
    <cfRule type="cellIs" dxfId="507" priority="954" operator="equal">
      <formula>"CATASTRÓFICO"</formula>
    </cfRule>
    <cfRule type="cellIs" dxfId="506" priority="965" operator="equal">
      <formula>#REF!</formula>
    </cfRule>
    <cfRule type="cellIs" dxfId="505" priority="956" operator="equal">
      <formula>"MODERADO"</formula>
    </cfRule>
    <cfRule type="cellIs" dxfId="504" priority="958" operator="equal">
      <formula>"LEVE"</formula>
    </cfRule>
    <cfRule type="cellIs" dxfId="503" priority="957" operator="equal">
      <formula>"MENOR"</formula>
    </cfRule>
    <cfRule type="cellIs" dxfId="502" priority="955" operator="equal">
      <formula>"MAYOR"</formula>
    </cfRule>
  </conditionalFormatting>
  <conditionalFormatting sqref="N73:N76">
    <cfRule type="cellIs" dxfId="501" priority="55" operator="equal">
      <formula>"CATASTRÓFICO (RC-F)"</formula>
    </cfRule>
    <cfRule type="cellIs" dxfId="500" priority="60" operator="equal">
      <formula>"MODERADO"</formula>
    </cfRule>
    <cfRule type="cellIs" dxfId="499" priority="56" operator="equal">
      <formula>"MAYOR (RC-F)"</formula>
    </cfRule>
    <cfRule type="cellIs" dxfId="498" priority="61" operator="equal">
      <formula>"MENOR"</formula>
    </cfRule>
    <cfRule type="cellIs" dxfId="497" priority="62" operator="equal">
      <formula>"LEVE"</formula>
    </cfRule>
    <cfRule type="cellIs" dxfId="496" priority="69" operator="equal">
      <formula>#REF!</formula>
    </cfRule>
    <cfRule type="cellIs" dxfId="495" priority="57" operator="equal">
      <formula>"MODERADO (RC-F)"</formula>
    </cfRule>
    <cfRule type="cellIs" dxfId="494" priority="58" operator="equal">
      <formula>"CATASTRÓFICO"</formula>
    </cfRule>
    <cfRule type="cellIs" dxfId="493" priority="59" operator="equal">
      <formula>"MAYOR"</formula>
    </cfRule>
  </conditionalFormatting>
  <conditionalFormatting sqref="Q16 Q19 Q22 Q46 Q48 Q50">
    <cfRule type="cellIs" dxfId="492" priority="1108" operator="equal">
      <formula>#REF!</formula>
    </cfRule>
    <cfRule type="cellIs" dxfId="491" priority="1071" operator="equal">
      <formula>#REF!</formula>
    </cfRule>
    <cfRule type="cellIs" dxfId="490" priority="1073" operator="equal">
      <formula>#REF!</formula>
    </cfRule>
    <cfRule type="cellIs" dxfId="489" priority="1076" operator="equal">
      <formula>#REF!</formula>
    </cfRule>
    <cfRule type="cellIs" dxfId="488" priority="1080" operator="equal">
      <formula>#REF!</formula>
    </cfRule>
    <cfRule type="cellIs" dxfId="487" priority="1092" operator="equal">
      <formula>#REF!</formula>
    </cfRule>
    <cfRule type="cellIs" dxfId="486" priority="1094" operator="equal">
      <formula>#REF!</formula>
    </cfRule>
    <cfRule type="cellIs" dxfId="485" priority="1097" operator="equal">
      <formula>#REF!</formula>
    </cfRule>
    <cfRule type="cellIs" dxfId="484" priority="1099" operator="equal">
      <formula>#REF!</formula>
    </cfRule>
    <cfRule type="cellIs" dxfId="483" priority="1100" operator="equal">
      <formula>#REF!</formula>
    </cfRule>
    <cfRule type="cellIs" dxfId="482" priority="1103" operator="equal">
      <formula>#REF!</formula>
    </cfRule>
    <cfRule type="cellIs" dxfId="481" priority="1104" operator="equal">
      <formula>#REF!</formula>
    </cfRule>
    <cfRule type="cellIs" dxfId="480" priority="1105" operator="equal">
      <formula>#REF!</formula>
    </cfRule>
    <cfRule type="cellIs" dxfId="479" priority="1096" operator="equal">
      <formula>#REF!</formula>
    </cfRule>
    <cfRule type="cellIs" dxfId="478" priority="1095" operator="equal">
      <formula>#REF!</formula>
    </cfRule>
    <cfRule type="cellIs" dxfId="477" priority="1106" operator="equal">
      <formula>#REF!</formula>
    </cfRule>
  </conditionalFormatting>
  <conditionalFormatting sqref="Q25">
    <cfRule type="cellIs" dxfId="476" priority="672" operator="equal">
      <formula>#REF!</formula>
    </cfRule>
    <cfRule type="cellIs" dxfId="475" priority="673" operator="equal">
      <formula>#REF!</formula>
    </cfRule>
    <cfRule type="cellIs" dxfId="474" priority="674" operator="equal">
      <formula>#REF!</formula>
    </cfRule>
    <cfRule type="cellIs" dxfId="473" priority="675" operator="equal">
      <formula>#REF!</formula>
    </cfRule>
    <cfRule type="cellIs" dxfId="472" priority="677" operator="equal">
      <formula>#REF!</formula>
    </cfRule>
    <cfRule type="cellIs" dxfId="471" priority="678" operator="equal">
      <formula>#REF!</formula>
    </cfRule>
    <cfRule type="cellIs" dxfId="470" priority="681" operator="equal">
      <formula>#REF!</formula>
    </cfRule>
    <cfRule type="cellIs" dxfId="469" priority="682" operator="equal">
      <formula>#REF!</formula>
    </cfRule>
    <cfRule type="cellIs" dxfId="468" priority="683" operator="equal">
      <formula>#REF!</formula>
    </cfRule>
    <cfRule type="cellIs" dxfId="467" priority="684" operator="equal">
      <formula>#REF!</formula>
    </cfRule>
    <cfRule type="cellIs" dxfId="466" priority="686" operator="equal">
      <formula>#REF!</formula>
    </cfRule>
    <cfRule type="cellIs" dxfId="465" priority="649" operator="equal">
      <formula>#REF!</formula>
    </cfRule>
    <cfRule type="cellIs" dxfId="464" priority="651" operator="equal">
      <formula>#REF!</formula>
    </cfRule>
    <cfRule type="cellIs" dxfId="463" priority="654" operator="equal">
      <formula>#REF!</formula>
    </cfRule>
    <cfRule type="cellIs" dxfId="462" priority="658" operator="equal">
      <formula>#REF!</formula>
    </cfRule>
    <cfRule type="cellIs" dxfId="461" priority="670" operator="equal">
      <formula>#REF!</formula>
    </cfRule>
  </conditionalFormatting>
  <conditionalFormatting sqref="Q31">
    <cfRule type="cellIs" dxfId="460" priority="544" operator="equal">
      <formula>#REF!</formula>
    </cfRule>
    <cfRule type="cellIs" dxfId="459" priority="546" operator="equal">
      <formula>#REF!</formula>
    </cfRule>
    <cfRule type="cellIs" dxfId="458" priority="572" operator="equal">
      <formula>#REF!</formula>
    </cfRule>
    <cfRule type="cellIs" dxfId="457" priority="570" operator="equal">
      <formula>#REF!</formula>
    </cfRule>
    <cfRule type="cellIs" dxfId="456" priority="569" operator="equal">
      <formula>#REF!</formula>
    </cfRule>
    <cfRule type="cellIs" dxfId="455" priority="568" operator="equal">
      <formula>#REF!</formula>
    </cfRule>
    <cfRule type="cellIs" dxfId="454" priority="567" operator="equal">
      <formula>#REF!</formula>
    </cfRule>
    <cfRule type="cellIs" dxfId="453" priority="565" operator="equal">
      <formula>#REF!</formula>
    </cfRule>
    <cfRule type="cellIs" dxfId="452" priority="553" operator="equal">
      <formula>#REF!</formula>
    </cfRule>
    <cfRule type="cellIs" dxfId="451" priority="573" operator="equal">
      <formula>#REF!</formula>
    </cfRule>
    <cfRule type="cellIs" dxfId="450" priority="576" operator="equal">
      <formula>#REF!</formula>
    </cfRule>
    <cfRule type="cellIs" dxfId="449" priority="577" operator="equal">
      <formula>#REF!</formula>
    </cfRule>
    <cfRule type="cellIs" dxfId="448" priority="578" operator="equal">
      <formula>#REF!</formula>
    </cfRule>
    <cfRule type="cellIs" dxfId="447" priority="549" operator="equal">
      <formula>#REF!</formula>
    </cfRule>
    <cfRule type="cellIs" dxfId="446" priority="579" operator="equal">
      <formula>#REF!</formula>
    </cfRule>
    <cfRule type="cellIs" dxfId="445" priority="581" operator="equal">
      <formula>#REF!</formula>
    </cfRule>
  </conditionalFormatting>
  <conditionalFormatting sqref="Q34">
    <cfRule type="cellIs" dxfId="444" priority="887" operator="equal">
      <formula>#REF!</formula>
    </cfRule>
    <cfRule type="cellIs" dxfId="443" priority="859" operator="equal">
      <formula>#REF!</formula>
    </cfRule>
    <cfRule type="cellIs" dxfId="442" priority="861" operator="equal">
      <formula>#REF!</formula>
    </cfRule>
    <cfRule type="cellIs" dxfId="441" priority="868" operator="equal">
      <formula>#REF!</formula>
    </cfRule>
    <cfRule type="cellIs" dxfId="440" priority="864" operator="equal">
      <formula>#REF!</formula>
    </cfRule>
    <cfRule type="cellIs" dxfId="439" priority="880" operator="equal">
      <formula>#REF!</formula>
    </cfRule>
    <cfRule type="cellIs" dxfId="438" priority="882" operator="equal">
      <formula>#REF!</formula>
    </cfRule>
    <cfRule type="cellIs" dxfId="437" priority="883" operator="equal">
      <formula>#REF!</formula>
    </cfRule>
    <cfRule type="cellIs" dxfId="436" priority="884" operator="equal">
      <formula>#REF!</formula>
    </cfRule>
    <cfRule type="cellIs" dxfId="435" priority="885" operator="equal">
      <formula>#REF!</formula>
    </cfRule>
    <cfRule type="cellIs" dxfId="434" priority="888" operator="equal">
      <formula>#REF!</formula>
    </cfRule>
    <cfRule type="cellIs" dxfId="433" priority="891" operator="equal">
      <formula>#REF!</formula>
    </cfRule>
    <cfRule type="cellIs" dxfId="432" priority="892" operator="equal">
      <formula>#REF!</formula>
    </cfRule>
    <cfRule type="cellIs" dxfId="431" priority="893" operator="equal">
      <formula>#REF!</formula>
    </cfRule>
    <cfRule type="cellIs" dxfId="430" priority="894" operator="equal">
      <formula>#REF!</formula>
    </cfRule>
    <cfRule type="cellIs" dxfId="429" priority="896" operator="equal">
      <formula>#REF!</formula>
    </cfRule>
  </conditionalFormatting>
  <conditionalFormatting sqref="Q39">
    <cfRule type="cellIs" dxfId="428" priority="141" operator="equal">
      <formula>#REF!</formula>
    </cfRule>
    <cfRule type="cellIs" dxfId="427" priority="136" operator="equal">
      <formula>#REF!</formula>
    </cfRule>
    <cfRule type="cellIs" dxfId="426" priority="137" operator="equal">
      <formula>#REF!</formula>
    </cfRule>
    <cfRule type="cellIs" dxfId="425" priority="138" operator="equal">
      <formula>#REF!</formula>
    </cfRule>
    <cfRule type="cellIs" dxfId="424" priority="140" operator="equal">
      <formula>#REF!</formula>
    </cfRule>
    <cfRule type="cellIs" dxfId="423" priority="145" operator="equal">
      <formula>#REF!</formula>
    </cfRule>
    <cfRule type="cellIs" dxfId="422" priority="146" operator="equal">
      <formula>#REF!</formula>
    </cfRule>
    <cfRule type="cellIs" dxfId="421" priority="147" operator="equal">
      <formula>#REF!</formula>
    </cfRule>
    <cfRule type="cellIs" dxfId="420" priority="149" operator="equal">
      <formula>#REF!</formula>
    </cfRule>
    <cfRule type="cellIs" dxfId="419" priority="117" operator="equal">
      <formula>#REF!</formula>
    </cfRule>
    <cfRule type="cellIs" dxfId="418" priority="110" operator="equal">
      <formula>"ALTO"</formula>
    </cfRule>
    <cfRule type="cellIs" dxfId="417" priority="144" operator="equal">
      <formula>#REF!</formula>
    </cfRule>
    <cfRule type="cellIs" dxfId="416" priority="106" operator="equal">
      <formula>"EXTREMO (RC/F)"</formula>
    </cfRule>
    <cfRule type="cellIs" dxfId="415" priority="107" operator="equal">
      <formula>"ALTO (RC/F)"</formula>
    </cfRule>
    <cfRule type="cellIs" dxfId="414" priority="108" operator="equal">
      <formula>"MODERADO (RC/F)"</formula>
    </cfRule>
    <cfRule type="cellIs" dxfId="413" priority="109" operator="equal">
      <formula>"EXTREMO"</formula>
    </cfRule>
    <cfRule type="cellIs" dxfId="412" priority="111" operator="equal">
      <formula>"MODERADO"</formula>
    </cfRule>
    <cfRule type="cellIs" dxfId="411" priority="112" operator="equal">
      <formula>"BAJO"</formula>
    </cfRule>
    <cfRule type="cellIs" dxfId="410" priority="113" operator="equal">
      <formula>#REF!</formula>
    </cfRule>
    <cfRule type="cellIs" dxfId="409" priority="114" operator="equal">
      <formula>#REF!</formula>
    </cfRule>
    <cfRule type="cellIs" dxfId="408" priority="121" operator="equal">
      <formula>#REF!</formula>
    </cfRule>
    <cfRule type="cellIs" dxfId="407" priority="133" operator="equal">
      <formula>#REF!</formula>
    </cfRule>
    <cfRule type="cellIs" dxfId="406" priority="135" operator="equal">
      <formula>#REF!</formula>
    </cfRule>
  </conditionalFormatting>
  <conditionalFormatting sqref="Q42">
    <cfRule type="cellIs" dxfId="405" priority="763" operator="equal">
      <formula>#REF!</formula>
    </cfRule>
    <cfRule type="cellIs" dxfId="404" priority="775" operator="equal">
      <formula>#REF!</formula>
    </cfRule>
    <cfRule type="cellIs" dxfId="403" priority="779" operator="equal">
      <formula>#REF!</formula>
    </cfRule>
    <cfRule type="cellIs" dxfId="402" priority="754" operator="equal">
      <formula>#REF!</formula>
    </cfRule>
    <cfRule type="cellIs" dxfId="401" priority="777" operator="equal">
      <formula>#REF!</formula>
    </cfRule>
    <cfRule type="cellIs" dxfId="400" priority="778" operator="equal">
      <formula>#REF!</formula>
    </cfRule>
    <cfRule type="cellIs" dxfId="399" priority="759" operator="equal">
      <formula>#REF!</formula>
    </cfRule>
    <cfRule type="cellIs" dxfId="398" priority="780" operator="equal">
      <formula>#REF!</formula>
    </cfRule>
    <cfRule type="cellIs" dxfId="397" priority="782" operator="equal">
      <formula>#REF!</formula>
    </cfRule>
    <cfRule type="cellIs" dxfId="396" priority="783" operator="equal">
      <formula>#REF!</formula>
    </cfRule>
    <cfRule type="cellIs" dxfId="395" priority="786" operator="equal">
      <formula>#REF!</formula>
    </cfRule>
    <cfRule type="cellIs" dxfId="394" priority="787" operator="equal">
      <formula>#REF!</formula>
    </cfRule>
    <cfRule type="cellIs" dxfId="393" priority="756" operator="equal">
      <formula>#REF!</formula>
    </cfRule>
    <cfRule type="cellIs" dxfId="392" priority="789" operator="equal">
      <formula>#REF!</formula>
    </cfRule>
    <cfRule type="cellIs" dxfId="391" priority="791" operator="equal">
      <formula>#REF!</formula>
    </cfRule>
    <cfRule type="cellIs" dxfId="390" priority="788" operator="equal">
      <formula>#REF!</formula>
    </cfRule>
  </conditionalFormatting>
  <conditionalFormatting sqref="Q56 Q58 Q60">
    <cfRule type="cellIs" dxfId="389" priority="266" operator="equal">
      <formula>#REF!</formula>
    </cfRule>
    <cfRule type="cellIs" dxfId="388" priority="229" operator="equal">
      <formula>#REF!</formula>
    </cfRule>
    <cfRule type="cellIs" dxfId="387" priority="231" operator="equal">
      <formula>#REF!</formula>
    </cfRule>
    <cfRule type="cellIs" dxfId="386" priority="234" operator="equal">
      <formula>#REF!</formula>
    </cfRule>
    <cfRule type="cellIs" dxfId="385" priority="238" operator="equal">
      <formula>#REF!</formula>
    </cfRule>
    <cfRule type="cellIs" dxfId="384" priority="250" operator="equal">
      <formula>#REF!</formula>
    </cfRule>
    <cfRule type="cellIs" dxfId="383" priority="252" operator="equal">
      <formula>#REF!</formula>
    </cfRule>
    <cfRule type="cellIs" dxfId="382" priority="253" operator="equal">
      <formula>#REF!</formula>
    </cfRule>
    <cfRule type="cellIs" dxfId="381" priority="264" operator="equal">
      <formula>#REF!</formula>
    </cfRule>
    <cfRule type="cellIs" dxfId="380" priority="263" operator="equal">
      <formula>#REF!</formula>
    </cfRule>
    <cfRule type="cellIs" dxfId="379" priority="262" operator="equal">
      <formula>#REF!</formula>
    </cfRule>
    <cfRule type="cellIs" dxfId="378" priority="261" operator="equal">
      <formula>#REF!</formula>
    </cfRule>
    <cfRule type="cellIs" dxfId="377" priority="258" operator="equal">
      <formula>#REF!</formula>
    </cfRule>
    <cfRule type="cellIs" dxfId="376" priority="257" operator="equal">
      <formula>#REF!</formula>
    </cfRule>
    <cfRule type="cellIs" dxfId="375" priority="255" operator="equal">
      <formula>#REF!</formula>
    </cfRule>
    <cfRule type="cellIs" dxfId="374" priority="254" operator="equal">
      <formula>#REF!</formula>
    </cfRule>
  </conditionalFormatting>
  <conditionalFormatting sqref="Q62 Q65">
    <cfRule type="cellIs" dxfId="373" priority="362" operator="equal">
      <formula>#REF!</formula>
    </cfRule>
    <cfRule type="cellIs" dxfId="372" priority="363" operator="equal">
      <formula>#REF!</formula>
    </cfRule>
    <cfRule type="cellIs" dxfId="371" priority="366" operator="equal">
      <formula>#REF!</formula>
    </cfRule>
    <cfRule type="cellIs" dxfId="370" priority="367" operator="equal">
      <formula>#REF!</formula>
    </cfRule>
    <cfRule type="cellIs" dxfId="369" priority="368" operator="equal">
      <formula>#REF!</formula>
    </cfRule>
    <cfRule type="cellIs" dxfId="368" priority="369" operator="equal">
      <formula>#REF!</formula>
    </cfRule>
    <cfRule type="cellIs" dxfId="367" priority="371" operator="equal">
      <formula>#REF!</formula>
    </cfRule>
    <cfRule type="cellIs" dxfId="366" priority="360" operator="equal">
      <formula>#REF!</formula>
    </cfRule>
    <cfRule type="cellIs" dxfId="365" priority="359" operator="equal">
      <formula>#REF!</formula>
    </cfRule>
    <cfRule type="cellIs" dxfId="364" priority="358" operator="equal">
      <formula>#REF!</formula>
    </cfRule>
    <cfRule type="cellIs" dxfId="363" priority="357" operator="equal">
      <formula>#REF!</formula>
    </cfRule>
    <cfRule type="cellIs" dxfId="362" priority="355" operator="equal">
      <formula>#REF!</formula>
    </cfRule>
    <cfRule type="cellIs" dxfId="361" priority="343" operator="equal">
      <formula>#REF!</formula>
    </cfRule>
    <cfRule type="cellIs" dxfId="360" priority="339" operator="equal">
      <formula>#REF!</formula>
    </cfRule>
    <cfRule type="cellIs" dxfId="359" priority="336" operator="equal">
      <formula>#REF!</formula>
    </cfRule>
    <cfRule type="cellIs" dxfId="358" priority="334" operator="equal">
      <formula>#REF!</formula>
    </cfRule>
  </conditionalFormatting>
  <conditionalFormatting sqref="Q67:Q68">
    <cfRule type="cellIs" dxfId="357" priority="444" operator="equal">
      <formula>#REF!</formula>
    </cfRule>
    <cfRule type="cellIs" dxfId="356" priority="448" operator="equal">
      <formula>#REF!</formula>
    </cfRule>
    <cfRule type="cellIs" dxfId="355" priority="460" operator="equal">
      <formula>#REF!</formula>
    </cfRule>
    <cfRule type="cellIs" dxfId="354" priority="462" operator="equal">
      <formula>#REF!</formula>
    </cfRule>
    <cfRule type="cellIs" dxfId="353" priority="463" operator="equal">
      <formula>#REF!</formula>
    </cfRule>
    <cfRule type="cellIs" dxfId="352" priority="464" operator="equal">
      <formula>#REF!</formula>
    </cfRule>
    <cfRule type="cellIs" dxfId="351" priority="465" operator="equal">
      <formula>#REF!</formula>
    </cfRule>
    <cfRule type="cellIs" dxfId="350" priority="474" operator="equal">
      <formula>#REF!</formula>
    </cfRule>
    <cfRule type="cellIs" dxfId="349" priority="467" operator="equal">
      <formula>#REF!</formula>
    </cfRule>
    <cfRule type="cellIs" dxfId="348" priority="468" operator="equal">
      <formula>#REF!</formula>
    </cfRule>
    <cfRule type="cellIs" dxfId="347" priority="441" operator="equal">
      <formula>#REF!</formula>
    </cfRule>
    <cfRule type="cellIs" dxfId="346" priority="473" operator="equal">
      <formula>#REF!</formula>
    </cfRule>
    <cfRule type="cellIs" dxfId="345" priority="476" operator="equal">
      <formula>#REF!</formula>
    </cfRule>
    <cfRule type="cellIs" dxfId="344" priority="439" operator="equal">
      <formula>#REF!</formula>
    </cfRule>
    <cfRule type="cellIs" dxfId="343" priority="472" operator="equal">
      <formula>#REF!</formula>
    </cfRule>
    <cfRule type="cellIs" dxfId="342" priority="471" operator="equal">
      <formula>#REF!</formula>
    </cfRule>
  </conditionalFormatting>
  <conditionalFormatting sqref="Q71 Q73">
    <cfRule type="cellIs" dxfId="341" priority="997" operator="equal">
      <formula>#REF!</formula>
    </cfRule>
    <cfRule type="cellIs" dxfId="340" priority="998" operator="equal">
      <formula>#REF!</formula>
    </cfRule>
    <cfRule type="cellIs" dxfId="339" priority="990" operator="equal">
      <formula>#REF!</formula>
    </cfRule>
    <cfRule type="cellIs" dxfId="338" priority="999" operator="equal">
      <formula>#REF!</formula>
    </cfRule>
    <cfRule type="cellIs" dxfId="337" priority="1001" operator="equal">
      <formula>#REF!</formula>
    </cfRule>
    <cfRule type="cellIs" dxfId="336" priority="993" operator="equal">
      <formula>#REF!</formula>
    </cfRule>
    <cfRule type="cellIs" dxfId="335" priority="992" operator="equal">
      <formula>#REF!</formula>
    </cfRule>
    <cfRule type="cellIs" dxfId="334" priority="996" operator="equal">
      <formula>#REF!</formula>
    </cfRule>
    <cfRule type="cellIs" dxfId="333" priority="985" operator="equal">
      <formula>#REF!</formula>
    </cfRule>
    <cfRule type="cellIs" dxfId="332" priority="987" operator="equal">
      <formula>#REF!</formula>
    </cfRule>
    <cfRule type="cellIs" dxfId="331" priority="988" operator="equal">
      <formula>#REF!</formula>
    </cfRule>
    <cfRule type="cellIs" dxfId="330" priority="989" operator="equal">
      <formula>#REF!</formula>
    </cfRule>
  </conditionalFormatting>
  <conditionalFormatting sqref="Q71">
    <cfRule type="cellIs" dxfId="329" priority="966" operator="equal">
      <formula>#REF!</formula>
    </cfRule>
    <cfRule type="cellIs" dxfId="328" priority="973" operator="equal">
      <formula>#REF!</formula>
    </cfRule>
    <cfRule type="cellIs" dxfId="327" priority="964" operator="equal">
      <formula>#REF!</formula>
    </cfRule>
    <cfRule type="cellIs" dxfId="326" priority="969" operator="equal">
      <formula>#REF!</formula>
    </cfRule>
  </conditionalFormatting>
  <conditionalFormatting sqref="Q73:Q76">
    <cfRule type="cellIs" dxfId="325" priority="70" operator="equal">
      <formula>#REF!</formula>
    </cfRule>
    <cfRule type="cellIs" dxfId="324" priority="93" operator="equal">
      <formula>#REF!</formula>
    </cfRule>
    <cfRule type="cellIs" dxfId="323" priority="92" operator="equal">
      <formula>#REF!</formula>
    </cfRule>
    <cfRule type="cellIs" dxfId="322" priority="68" operator="equal">
      <formula>#REF!</formula>
    </cfRule>
  </conditionalFormatting>
  <conditionalFormatting sqref="Q74:Q76">
    <cfRule type="cellIs" dxfId="321" priority="94" operator="equal">
      <formula>#REF!</formula>
    </cfRule>
    <cfRule type="cellIs" dxfId="320" priority="96" operator="equal">
      <formula>#REF!</formula>
    </cfRule>
    <cfRule type="cellIs" dxfId="319" priority="97" operator="equal">
      <formula>#REF!</formula>
    </cfRule>
    <cfRule type="cellIs" dxfId="318" priority="100" operator="equal">
      <formula>#REF!</formula>
    </cfRule>
    <cfRule type="cellIs" dxfId="317" priority="101" operator="equal">
      <formula>#REF!</formula>
    </cfRule>
    <cfRule type="cellIs" dxfId="316" priority="91" operator="equal">
      <formula>#REF!</formula>
    </cfRule>
    <cfRule type="cellIs" dxfId="315" priority="102" operator="equal">
      <formula>#REF!</formula>
    </cfRule>
    <cfRule type="cellIs" dxfId="314" priority="103" operator="equal">
      <formula>#REF!</formula>
    </cfRule>
    <cfRule type="cellIs" dxfId="313" priority="105" operator="equal">
      <formula>#REF!</formula>
    </cfRule>
    <cfRule type="cellIs" dxfId="312" priority="73" operator="equal">
      <formula>#REF!</formula>
    </cfRule>
    <cfRule type="cellIs" dxfId="311" priority="77" operator="equal">
      <formula>#REF!</formula>
    </cfRule>
    <cfRule type="cellIs" dxfId="310" priority="89" operator="equal">
      <formula>#REF!</formula>
    </cfRule>
  </conditionalFormatting>
  <conditionalFormatting sqref="AE16:AE17">
    <cfRule type="cellIs" dxfId="309" priority="1045" operator="equal">
      <formula>"ALTA"</formula>
    </cfRule>
    <cfRule type="cellIs" dxfId="308" priority="1046" operator="equal">
      <formula>"MEDIA"</formula>
    </cfRule>
    <cfRule type="cellIs" dxfId="307" priority="1047" operator="equal">
      <formula>"BAJA"</formula>
    </cfRule>
    <cfRule type="cellIs" dxfId="306" priority="1048" operator="equal">
      <formula>"MUY BAJA"</formula>
    </cfRule>
    <cfRule type="cellIs" dxfId="305" priority="1044" operator="equal">
      <formula>"MUY ALTA"</formula>
    </cfRule>
  </conditionalFormatting>
  <conditionalFormatting sqref="AE19:AE39">
    <cfRule type="cellIs" dxfId="304" priority="523" operator="equal">
      <formula>"MUY BAJA"</formula>
    </cfRule>
    <cfRule type="cellIs" dxfId="303" priority="519" operator="equal">
      <formula>"MUY ALTA"</formula>
    </cfRule>
    <cfRule type="cellIs" dxfId="302" priority="520" operator="equal">
      <formula>"ALTA"</formula>
    </cfRule>
    <cfRule type="cellIs" dxfId="301" priority="521" operator="equal">
      <formula>"MEDIA"</formula>
    </cfRule>
    <cfRule type="cellIs" dxfId="300" priority="522" operator="equal">
      <formula>"BAJA"</formula>
    </cfRule>
  </conditionalFormatting>
  <conditionalFormatting sqref="AE41:AE52">
    <cfRule type="cellIs" dxfId="299" priority="733" operator="equal">
      <formula>"MUY BAJA"</formula>
    </cfRule>
    <cfRule type="cellIs" dxfId="298" priority="731" operator="equal">
      <formula>"MEDIA"</formula>
    </cfRule>
    <cfRule type="cellIs" dxfId="297" priority="730" operator="equal">
      <formula>"ALTA"</formula>
    </cfRule>
    <cfRule type="cellIs" dxfId="296" priority="729" operator="equal">
      <formula>"MUY ALTA"</formula>
    </cfRule>
    <cfRule type="cellIs" dxfId="295" priority="732" operator="equal">
      <formula>"BAJA"</formula>
    </cfRule>
  </conditionalFormatting>
  <conditionalFormatting sqref="AE55:AE56 AE58 AE60">
    <cfRule type="cellIs" dxfId="294" priority="204" operator="equal">
      <formula>"MUY ALTA"</formula>
    </cfRule>
    <cfRule type="cellIs" dxfId="293" priority="208" operator="equal">
      <formula>"MUY BAJA"</formula>
    </cfRule>
    <cfRule type="cellIs" dxfId="292" priority="205" operator="equal">
      <formula>"ALTA"</formula>
    </cfRule>
    <cfRule type="cellIs" dxfId="291" priority="206" operator="equal">
      <formula>"MEDIA"</formula>
    </cfRule>
    <cfRule type="cellIs" dxfId="290" priority="207" operator="equal">
      <formula>"BAJA"</formula>
    </cfRule>
  </conditionalFormatting>
  <conditionalFormatting sqref="AE62:AE68">
    <cfRule type="cellIs" dxfId="289" priority="312" operator="equal">
      <formula>"BAJA"</formula>
    </cfRule>
    <cfRule type="cellIs" dxfId="288" priority="311" operator="equal">
      <formula>"MEDIA"</formula>
    </cfRule>
    <cfRule type="cellIs" dxfId="287" priority="310" operator="equal">
      <formula>"ALTA"</formula>
    </cfRule>
    <cfRule type="cellIs" dxfId="286" priority="309" operator="equal">
      <formula>"MUY ALTA"</formula>
    </cfRule>
    <cfRule type="cellIs" dxfId="285" priority="313" operator="equal">
      <formula>"MUY BAJA"</formula>
    </cfRule>
  </conditionalFormatting>
  <conditionalFormatting sqref="AE70:AE77">
    <cfRule type="cellIs" dxfId="284" priority="46" operator="equal">
      <formula>"BAJA"</formula>
    </cfRule>
    <cfRule type="cellIs" dxfId="283" priority="43" operator="equal">
      <formula>"MUY ALTA"</formula>
    </cfRule>
    <cfRule type="cellIs" dxfId="282" priority="44" operator="equal">
      <formula>"ALTA"</formula>
    </cfRule>
    <cfRule type="cellIs" dxfId="281" priority="45" operator="equal">
      <formula>"MEDIA"</formula>
    </cfRule>
    <cfRule type="cellIs" dxfId="280" priority="47" operator="equal">
      <formula>"MUY BAJA"</formula>
    </cfRule>
  </conditionalFormatting>
  <conditionalFormatting sqref="AG16 AG19 AG22 AG46 AG48 AG50">
    <cfRule type="cellIs" dxfId="279" priority="1042" operator="equal">
      <formula>"MENOR"</formula>
    </cfRule>
    <cfRule type="cellIs" dxfId="278" priority="1041" operator="equal">
      <formula>"MODERADO"</formula>
    </cfRule>
    <cfRule type="cellIs" dxfId="277" priority="1039" operator="equal">
      <formula>"CATASTROFICO"</formula>
    </cfRule>
    <cfRule type="cellIs" dxfId="276" priority="1040" operator="equal">
      <formula>"MAYOR"</formula>
    </cfRule>
    <cfRule type="cellIs" dxfId="275" priority="1043" operator="equal">
      <formula>"LEVE"</formula>
    </cfRule>
  </conditionalFormatting>
  <conditionalFormatting sqref="AG25">
    <cfRule type="cellIs" dxfId="274" priority="621" operator="equal">
      <formula>"MODERADO"</formula>
    </cfRule>
    <cfRule type="cellIs" dxfId="273" priority="619" operator="equal">
      <formula>"CATASTROFICO"</formula>
    </cfRule>
    <cfRule type="cellIs" dxfId="272" priority="620" operator="equal">
      <formula>"MAYOR"</formula>
    </cfRule>
    <cfRule type="cellIs" dxfId="271" priority="622" operator="equal">
      <formula>"MENOR"</formula>
    </cfRule>
    <cfRule type="cellIs" dxfId="270" priority="623" operator="equal">
      <formula>"LEVE"</formula>
    </cfRule>
  </conditionalFormatting>
  <conditionalFormatting sqref="AG31">
    <cfRule type="cellIs" dxfId="269" priority="518" operator="equal">
      <formula>"LEVE"</formula>
    </cfRule>
    <cfRule type="cellIs" dxfId="268" priority="517" operator="equal">
      <formula>"MENOR"</formula>
    </cfRule>
    <cfRule type="cellIs" dxfId="267" priority="516" operator="equal">
      <formula>"MODERADO"</formula>
    </cfRule>
    <cfRule type="cellIs" dxfId="266" priority="515" operator="equal">
      <formula>"MAYOR"</formula>
    </cfRule>
    <cfRule type="cellIs" dxfId="265" priority="514" operator="equal">
      <formula>"CATASTROFICO"</formula>
    </cfRule>
  </conditionalFormatting>
  <conditionalFormatting sqref="AG34 AG39">
    <cfRule type="cellIs" dxfId="264" priority="833" operator="equal">
      <formula>"LEVE"</formula>
    </cfRule>
    <cfRule type="cellIs" dxfId="263" priority="830" operator="equal">
      <formula>"MAYOR"</formula>
    </cfRule>
    <cfRule type="cellIs" dxfId="262" priority="829" operator="equal">
      <formula>"CATASTROFICO"</formula>
    </cfRule>
    <cfRule type="cellIs" dxfId="261" priority="832" operator="equal">
      <formula>"MENOR"</formula>
    </cfRule>
    <cfRule type="cellIs" dxfId="260" priority="831" operator="equal">
      <formula>"MODERADO"</formula>
    </cfRule>
  </conditionalFormatting>
  <conditionalFormatting sqref="AG42">
    <cfRule type="cellIs" dxfId="259" priority="725" operator="equal">
      <formula>"MAYOR"</formula>
    </cfRule>
    <cfRule type="cellIs" dxfId="258" priority="728" operator="equal">
      <formula>"LEVE"</formula>
    </cfRule>
    <cfRule type="cellIs" dxfId="257" priority="727" operator="equal">
      <formula>"MENOR"</formula>
    </cfRule>
    <cfRule type="cellIs" dxfId="256" priority="726" operator="equal">
      <formula>"MODERADO"</formula>
    </cfRule>
    <cfRule type="cellIs" dxfId="255" priority="724" operator="equal">
      <formula>"CATASTROFICO"</formula>
    </cfRule>
  </conditionalFormatting>
  <conditionalFormatting sqref="AG56 AG58 AG60">
    <cfRule type="cellIs" dxfId="254" priority="203" operator="equal">
      <formula>"LEVE"</formula>
    </cfRule>
    <cfRule type="cellIs" dxfId="253" priority="200" operator="equal">
      <formula>"MAYOR"</formula>
    </cfRule>
    <cfRule type="cellIs" dxfId="252" priority="202" operator="equal">
      <formula>"MENOR"</formula>
    </cfRule>
    <cfRule type="cellIs" dxfId="251" priority="199" operator="equal">
      <formula>"CATASTROFICO"</formula>
    </cfRule>
    <cfRule type="cellIs" dxfId="250" priority="201" operator="equal">
      <formula>"MODERADO"</formula>
    </cfRule>
  </conditionalFormatting>
  <conditionalFormatting sqref="AG62 AG65">
    <cfRule type="cellIs" dxfId="249" priority="305" operator="equal">
      <formula>"MAYOR"</formula>
    </cfRule>
    <cfRule type="cellIs" dxfId="248" priority="307" operator="equal">
      <formula>"MENOR"</formula>
    </cfRule>
    <cfRule type="cellIs" dxfId="247" priority="308" operator="equal">
      <formula>"LEVE"</formula>
    </cfRule>
    <cfRule type="cellIs" dxfId="246" priority="304" operator="equal">
      <formula>"CATASTROFICO"</formula>
    </cfRule>
    <cfRule type="cellIs" dxfId="245" priority="306" operator="equal">
      <formula>"MODERADO"</formula>
    </cfRule>
  </conditionalFormatting>
  <conditionalFormatting sqref="AG67:AG68">
    <cfRule type="cellIs" dxfId="244" priority="411" operator="equal">
      <formula>"MODERADO"</formula>
    </cfRule>
    <cfRule type="cellIs" dxfId="243" priority="409" operator="equal">
      <formula>"CATASTROFICO"</formula>
    </cfRule>
    <cfRule type="cellIs" dxfId="242" priority="413" operator="equal">
      <formula>"LEVE"</formula>
    </cfRule>
    <cfRule type="cellIs" dxfId="241" priority="412" operator="equal">
      <formula>"MENOR"</formula>
    </cfRule>
    <cfRule type="cellIs" dxfId="240" priority="410" operator="equal">
      <formula>"MAYOR"</formula>
    </cfRule>
  </conditionalFormatting>
  <conditionalFormatting sqref="AG71">
    <cfRule type="cellIs" dxfId="239" priority="937" operator="equal">
      <formula>"MENOR"</formula>
    </cfRule>
    <cfRule type="cellIs" dxfId="238" priority="938" operator="equal">
      <formula>"LEVE"</formula>
    </cfRule>
    <cfRule type="cellIs" dxfId="237" priority="936" operator="equal">
      <formula>"MODERADO"</formula>
    </cfRule>
    <cfRule type="cellIs" dxfId="236" priority="935" operator="equal">
      <formula>"MAYOR"</formula>
    </cfRule>
    <cfRule type="cellIs" dxfId="235" priority="934" operator="equal">
      <formula>"CATASTROFICO"</formula>
    </cfRule>
  </conditionalFormatting>
  <conditionalFormatting sqref="AG73:AG76">
    <cfRule type="cellIs" dxfId="234" priority="38" operator="equal">
      <formula>"CATASTROFICO"</formula>
    </cfRule>
    <cfRule type="cellIs" dxfId="233" priority="42" operator="equal">
      <formula>"LEVE"</formula>
    </cfRule>
    <cfRule type="cellIs" dxfId="232" priority="41" operator="equal">
      <formula>"MENOR"</formula>
    </cfRule>
    <cfRule type="cellIs" dxfId="231" priority="39" operator="equal">
      <formula>"MAYOR"</formula>
    </cfRule>
    <cfRule type="cellIs" dxfId="230" priority="40" operator="equal">
      <formula>"MODERADO"</formula>
    </cfRule>
  </conditionalFormatting>
  <conditionalFormatting sqref="AI16 AI19 AI22 AI46 AI48 AI50 Q16 Q19 Q22 Q46 Q48 Q50">
    <cfRule type="cellIs" dxfId="229" priority="1055" operator="equal">
      <formula>"BAJO"</formula>
    </cfRule>
    <cfRule type="cellIs" dxfId="228" priority="1049" operator="equal">
      <formula>"EXTREMO (RC/F)"</formula>
    </cfRule>
    <cfRule type="cellIs" dxfId="227" priority="1050" operator="equal">
      <formula>"ALTO (RC/F)"</formula>
    </cfRule>
    <cfRule type="cellIs" dxfId="226" priority="1051" operator="equal">
      <formula>"MODERADO (RC/F)"</formula>
    </cfRule>
    <cfRule type="cellIs" dxfId="225" priority="1052" operator="equal">
      <formula>"EXTREMO"</formula>
    </cfRule>
    <cfRule type="cellIs" dxfId="224" priority="1053" operator="equal">
      <formula>"ALTO"</formula>
    </cfRule>
    <cfRule type="cellIs" dxfId="223" priority="1054" operator="equal">
      <formula>"MODERADO"</formula>
    </cfRule>
  </conditionalFormatting>
  <conditionalFormatting sqref="AI16 AI19 AI22 AI46 AI48 AI50">
    <cfRule type="cellIs" dxfId="222" priority="1027" operator="equal">
      <formula>#REF!</formula>
    </cfRule>
    <cfRule type="cellIs" dxfId="221" priority="1029" operator="equal">
      <formula>#REF!</formula>
    </cfRule>
    <cfRule type="cellIs" dxfId="220" priority="1030" operator="equal">
      <formula>#REF!</formula>
    </cfRule>
    <cfRule type="cellIs" dxfId="219" priority="1033" operator="equal">
      <formula>#REF!</formula>
    </cfRule>
    <cfRule type="cellIs" dxfId="218" priority="1034" operator="equal">
      <formula>#REF!</formula>
    </cfRule>
    <cfRule type="cellIs" dxfId="217" priority="1035" operator="equal">
      <formula>#REF!</formula>
    </cfRule>
    <cfRule type="cellIs" dxfId="216" priority="1036" operator="equal">
      <formula>#REF!</formula>
    </cfRule>
    <cfRule type="cellIs" dxfId="215" priority="1038" operator="equal">
      <formula>#REF!</formula>
    </cfRule>
    <cfRule type="cellIs" dxfId="214" priority="1024" operator="equal">
      <formula>#REF!</formula>
    </cfRule>
    <cfRule type="cellIs" dxfId="213" priority="1002" operator="equal">
      <formula>#REF!</formula>
    </cfRule>
    <cfRule type="cellIs" dxfId="212" priority="1003" operator="equal">
      <formula>#REF!</formula>
    </cfRule>
    <cfRule type="cellIs" dxfId="211" priority="1006" operator="equal">
      <formula>#REF!</formula>
    </cfRule>
    <cfRule type="cellIs" dxfId="210" priority="1010" operator="equal">
      <formula>#REF!</formula>
    </cfRule>
    <cfRule type="cellIs" dxfId="209" priority="1022" operator="equal">
      <formula>#REF!</formula>
    </cfRule>
    <cfRule type="cellIs" dxfId="208" priority="1025" operator="equal">
      <formula>#REF!</formula>
    </cfRule>
    <cfRule type="cellIs" dxfId="207" priority="1026" operator="equal">
      <formula>#REF!</formula>
    </cfRule>
  </conditionalFormatting>
  <conditionalFormatting sqref="AI25 Q25">
    <cfRule type="cellIs" dxfId="206" priority="632" operator="equal">
      <formula>"EXTREMO"</formula>
    </cfRule>
    <cfRule type="cellIs" dxfId="205" priority="634" operator="equal">
      <formula>"MODERADO"</formula>
    </cfRule>
    <cfRule type="cellIs" dxfId="204" priority="633" operator="equal">
      <formula>"ALTO"</formula>
    </cfRule>
    <cfRule type="cellIs" dxfId="203" priority="631" operator="equal">
      <formula>"MODERADO (RC/F)"</formula>
    </cfRule>
    <cfRule type="cellIs" dxfId="202" priority="630" operator="equal">
      <formula>"ALTO (RC/F)"</formula>
    </cfRule>
    <cfRule type="cellIs" dxfId="201" priority="629" operator="equal">
      <formula>"EXTREMO (RC/F)"</formula>
    </cfRule>
    <cfRule type="cellIs" dxfId="200" priority="635" operator="equal">
      <formula>"BAJO"</formula>
    </cfRule>
  </conditionalFormatting>
  <conditionalFormatting sqref="AI25">
    <cfRule type="cellIs" dxfId="199" priority="607" operator="equal">
      <formula>#REF!</formula>
    </cfRule>
    <cfRule type="cellIs" dxfId="198" priority="618" operator="equal">
      <formula>#REF!</formula>
    </cfRule>
    <cfRule type="cellIs" dxfId="197" priority="616" operator="equal">
      <formula>#REF!</formula>
    </cfRule>
    <cfRule type="cellIs" dxfId="196" priority="615" operator="equal">
      <formula>#REF!</formula>
    </cfRule>
    <cfRule type="cellIs" dxfId="195" priority="614" operator="equal">
      <formula>#REF!</formula>
    </cfRule>
    <cfRule type="cellIs" dxfId="194" priority="606" operator="equal">
      <formula>#REF!</formula>
    </cfRule>
    <cfRule type="cellIs" dxfId="193" priority="582" operator="equal">
      <formula>#REF!</formula>
    </cfRule>
    <cfRule type="cellIs" dxfId="192" priority="583" operator="equal">
      <formula>#REF!</formula>
    </cfRule>
    <cfRule type="cellIs" dxfId="191" priority="586" operator="equal">
      <formula>#REF!</formula>
    </cfRule>
    <cfRule type="cellIs" dxfId="190" priority="605" operator="equal">
      <formula>#REF!</formula>
    </cfRule>
    <cfRule type="cellIs" dxfId="189" priority="590" operator="equal">
      <formula>#REF!</formula>
    </cfRule>
    <cfRule type="cellIs" dxfId="188" priority="602" operator="equal">
      <formula>#REF!</formula>
    </cfRule>
    <cfRule type="cellIs" dxfId="187" priority="604" operator="equal">
      <formula>#REF!</formula>
    </cfRule>
    <cfRule type="cellIs" dxfId="186" priority="613" operator="equal">
      <formula>#REF!</formula>
    </cfRule>
    <cfRule type="cellIs" dxfId="185" priority="610" operator="equal">
      <formula>#REF!</formula>
    </cfRule>
    <cfRule type="cellIs" dxfId="184" priority="609" operator="equal">
      <formula>#REF!</formula>
    </cfRule>
  </conditionalFormatting>
  <conditionalFormatting sqref="AI31 Q31">
    <cfRule type="cellIs" dxfId="183" priority="529" operator="equal">
      <formula>"MODERADO"</formula>
    </cfRule>
    <cfRule type="cellIs" dxfId="182" priority="528" operator="equal">
      <formula>"ALTO"</formula>
    </cfRule>
    <cfRule type="cellIs" dxfId="181" priority="530" operator="equal">
      <formula>"BAJO"</formula>
    </cfRule>
    <cfRule type="cellIs" dxfId="180" priority="524" operator="equal">
      <formula>"EXTREMO (RC/F)"</formula>
    </cfRule>
    <cfRule type="cellIs" dxfId="179" priority="525" operator="equal">
      <formula>"ALTO (RC/F)"</formula>
    </cfRule>
    <cfRule type="cellIs" dxfId="178" priority="526" operator="equal">
      <formula>"MODERADO (RC/F)"</formula>
    </cfRule>
    <cfRule type="cellIs" dxfId="177" priority="527" operator="equal">
      <formula>"EXTREMO"</formula>
    </cfRule>
  </conditionalFormatting>
  <conditionalFormatting sqref="AI31">
    <cfRule type="cellIs" dxfId="176" priority="504" operator="equal">
      <formula>#REF!</formula>
    </cfRule>
    <cfRule type="cellIs" dxfId="175" priority="502" operator="equal">
      <formula>#REF!</formula>
    </cfRule>
    <cfRule type="cellIs" dxfId="174" priority="501" operator="equal">
      <formula>#REF!</formula>
    </cfRule>
    <cfRule type="cellIs" dxfId="173" priority="500" operator="equal">
      <formula>#REF!</formula>
    </cfRule>
    <cfRule type="cellIs" dxfId="172" priority="499" operator="equal">
      <formula>#REF!</formula>
    </cfRule>
    <cfRule type="cellIs" dxfId="171" priority="497" operator="equal">
      <formula>#REF!</formula>
    </cfRule>
    <cfRule type="cellIs" dxfId="170" priority="485" operator="equal">
      <formula>#REF!</formula>
    </cfRule>
    <cfRule type="cellIs" dxfId="169" priority="481" operator="equal">
      <formula>#REF!</formula>
    </cfRule>
    <cfRule type="cellIs" dxfId="168" priority="478" operator="equal">
      <formula>#REF!</formula>
    </cfRule>
    <cfRule type="cellIs" dxfId="167" priority="477" operator="equal">
      <formula>#REF!</formula>
    </cfRule>
    <cfRule type="cellIs" dxfId="166" priority="508" operator="equal">
      <formula>#REF!</formula>
    </cfRule>
    <cfRule type="cellIs" dxfId="165" priority="510" operator="equal">
      <formula>#REF!</formula>
    </cfRule>
    <cfRule type="cellIs" dxfId="164" priority="511" operator="equal">
      <formula>#REF!</formula>
    </cfRule>
    <cfRule type="cellIs" dxfId="163" priority="513" operator="equal">
      <formula>#REF!</formula>
    </cfRule>
    <cfRule type="cellIs" dxfId="162" priority="505" operator="equal">
      <formula>#REF!</formula>
    </cfRule>
    <cfRule type="cellIs" dxfId="161" priority="509" operator="equal">
      <formula>#REF!</formula>
    </cfRule>
  </conditionalFormatting>
  <conditionalFormatting sqref="AI34 AI39 Q34">
    <cfRule type="cellIs" dxfId="160" priority="842" operator="equal">
      <formula>"EXTREMO"</formula>
    </cfRule>
    <cfRule type="cellIs" dxfId="159" priority="839" operator="equal">
      <formula>"EXTREMO (RC/F)"</formula>
    </cfRule>
    <cfRule type="cellIs" dxfId="158" priority="845" operator="equal">
      <formula>"BAJO"</formula>
    </cfRule>
    <cfRule type="cellIs" dxfId="157" priority="844" operator="equal">
      <formula>"MODERADO"</formula>
    </cfRule>
    <cfRule type="cellIs" dxfId="156" priority="843" operator="equal">
      <formula>"ALTO"</formula>
    </cfRule>
    <cfRule type="cellIs" dxfId="155" priority="841" operator="equal">
      <formula>"MODERADO (RC/F)"</formula>
    </cfRule>
    <cfRule type="cellIs" dxfId="154" priority="840" operator="equal">
      <formula>"ALTO (RC/F)"</formula>
    </cfRule>
  </conditionalFormatting>
  <conditionalFormatting sqref="AI34 AI39">
    <cfRule type="cellIs" dxfId="153" priority="814" operator="equal">
      <formula>#REF!</formula>
    </cfRule>
    <cfRule type="cellIs" dxfId="152" priority="792" operator="equal">
      <formula>#REF!</formula>
    </cfRule>
    <cfRule type="cellIs" dxfId="151" priority="793" operator="equal">
      <formula>#REF!</formula>
    </cfRule>
    <cfRule type="cellIs" dxfId="150" priority="796" operator="equal">
      <formula>#REF!</formula>
    </cfRule>
    <cfRule type="cellIs" dxfId="149" priority="800" operator="equal">
      <formula>#REF!</formula>
    </cfRule>
    <cfRule type="cellIs" dxfId="148" priority="812" operator="equal">
      <formula>#REF!</formula>
    </cfRule>
    <cfRule type="cellIs" dxfId="147" priority="815" operator="equal">
      <formula>#REF!</formula>
    </cfRule>
    <cfRule type="cellIs" dxfId="146" priority="828" operator="equal">
      <formula>#REF!</formula>
    </cfRule>
    <cfRule type="cellIs" dxfId="145" priority="819" operator="equal">
      <formula>#REF!</formula>
    </cfRule>
    <cfRule type="cellIs" dxfId="144" priority="820" operator="equal">
      <formula>#REF!</formula>
    </cfRule>
    <cfRule type="cellIs" dxfId="143" priority="823" operator="equal">
      <formula>#REF!</formula>
    </cfRule>
    <cfRule type="cellIs" dxfId="142" priority="824" operator="equal">
      <formula>#REF!</formula>
    </cfRule>
    <cfRule type="cellIs" dxfId="141" priority="816" operator="equal">
      <formula>#REF!</formula>
    </cfRule>
    <cfRule type="cellIs" dxfId="140" priority="825" operator="equal">
      <formula>#REF!</formula>
    </cfRule>
    <cfRule type="cellIs" dxfId="139" priority="826" operator="equal">
      <formula>#REF!</formula>
    </cfRule>
    <cfRule type="cellIs" dxfId="138" priority="817" operator="equal">
      <formula>#REF!</formula>
    </cfRule>
  </conditionalFormatting>
  <conditionalFormatting sqref="AI42 Q42">
    <cfRule type="cellIs" dxfId="137" priority="739" operator="equal">
      <formula>"MODERADO"</formula>
    </cfRule>
    <cfRule type="cellIs" dxfId="136" priority="738" operator="equal">
      <formula>"ALTO"</formula>
    </cfRule>
    <cfRule type="cellIs" dxfId="135" priority="736" operator="equal">
      <formula>"MODERADO (RC/F)"</formula>
    </cfRule>
    <cfRule type="cellIs" dxfId="134" priority="735" operator="equal">
      <formula>"ALTO (RC/F)"</formula>
    </cfRule>
    <cfRule type="cellIs" dxfId="133" priority="734" operator="equal">
      <formula>"EXTREMO (RC/F)"</formula>
    </cfRule>
    <cfRule type="cellIs" dxfId="132" priority="740" operator="equal">
      <formula>"BAJO"</formula>
    </cfRule>
    <cfRule type="cellIs" dxfId="131" priority="737" operator="equal">
      <formula>"EXTREMO"</formula>
    </cfRule>
  </conditionalFormatting>
  <conditionalFormatting sqref="AI42">
    <cfRule type="cellIs" dxfId="130" priority="688" operator="equal">
      <formula>#REF!</formula>
    </cfRule>
    <cfRule type="cellIs" dxfId="129" priority="719" operator="equal">
      <formula>#REF!</formula>
    </cfRule>
    <cfRule type="cellIs" dxfId="128" priority="720" operator="equal">
      <formula>#REF!</formula>
    </cfRule>
    <cfRule type="cellIs" dxfId="127" priority="721" operator="equal">
      <formula>#REF!</formula>
    </cfRule>
    <cfRule type="cellIs" dxfId="126" priority="723" operator="equal">
      <formula>#REF!</formula>
    </cfRule>
    <cfRule type="cellIs" dxfId="125" priority="715" operator="equal">
      <formula>#REF!</formula>
    </cfRule>
    <cfRule type="cellIs" dxfId="124" priority="714" operator="equal">
      <formula>#REF!</formula>
    </cfRule>
    <cfRule type="cellIs" dxfId="123" priority="712" operator="equal">
      <formula>#REF!</formula>
    </cfRule>
    <cfRule type="cellIs" dxfId="122" priority="711" operator="equal">
      <formula>#REF!</formula>
    </cfRule>
    <cfRule type="cellIs" dxfId="121" priority="710" operator="equal">
      <formula>#REF!</formula>
    </cfRule>
    <cfRule type="cellIs" dxfId="120" priority="709" operator="equal">
      <formula>#REF!</formula>
    </cfRule>
    <cfRule type="cellIs" dxfId="119" priority="707" operator="equal">
      <formula>#REF!</formula>
    </cfRule>
    <cfRule type="cellIs" dxfId="118" priority="695" operator="equal">
      <formula>#REF!</formula>
    </cfRule>
    <cfRule type="cellIs" dxfId="117" priority="691" operator="equal">
      <formula>#REF!</formula>
    </cfRule>
    <cfRule type="cellIs" dxfId="116" priority="687" operator="equal">
      <formula>#REF!</formula>
    </cfRule>
    <cfRule type="cellIs" dxfId="115" priority="718" operator="equal">
      <formula>#REF!</formula>
    </cfRule>
  </conditionalFormatting>
  <conditionalFormatting sqref="AI56 AI58 AI60 Q56 Q58 Q60">
    <cfRule type="cellIs" dxfId="114" priority="215" operator="equal">
      <formula>"BAJO"</formula>
    </cfRule>
    <cfRule type="cellIs" dxfId="113" priority="209" operator="equal">
      <formula>"EXTREMO (RC/F)"</formula>
    </cfRule>
    <cfRule type="cellIs" dxfId="112" priority="210" operator="equal">
      <formula>"ALTO (RC/F)"</formula>
    </cfRule>
    <cfRule type="cellIs" dxfId="111" priority="211" operator="equal">
      <formula>"MODERADO (RC/F)"</formula>
    </cfRule>
    <cfRule type="cellIs" dxfId="110" priority="212" operator="equal">
      <formula>"EXTREMO"</formula>
    </cfRule>
    <cfRule type="cellIs" dxfId="109" priority="213" operator="equal">
      <formula>"ALTO"</formula>
    </cfRule>
    <cfRule type="cellIs" dxfId="108" priority="214" operator="equal">
      <formula>"MODERADO"</formula>
    </cfRule>
  </conditionalFormatting>
  <conditionalFormatting sqref="AI56 AI58 AI60">
    <cfRule type="cellIs" dxfId="107" priority="184" operator="equal">
      <formula>#REF!</formula>
    </cfRule>
    <cfRule type="cellIs" dxfId="106" priority="182" operator="equal">
      <formula>#REF!</formula>
    </cfRule>
    <cfRule type="cellIs" dxfId="105" priority="170" operator="equal">
      <formula>#REF!</formula>
    </cfRule>
    <cfRule type="cellIs" dxfId="104" priority="166" operator="equal">
      <formula>#REF!</formula>
    </cfRule>
    <cfRule type="cellIs" dxfId="103" priority="196" operator="equal">
      <formula>#REF!</formula>
    </cfRule>
    <cfRule type="cellIs" dxfId="102" priority="198" operator="equal">
      <formula>#REF!</formula>
    </cfRule>
    <cfRule type="cellIs" dxfId="101" priority="187" operator="equal">
      <formula>#REF!</formula>
    </cfRule>
    <cfRule type="cellIs" dxfId="100" priority="189" operator="equal">
      <formula>#REF!</formula>
    </cfRule>
    <cfRule type="cellIs" dxfId="99" priority="190" operator="equal">
      <formula>#REF!</formula>
    </cfRule>
    <cfRule type="cellIs" dxfId="98" priority="193" operator="equal">
      <formula>#REF!</formula>
    </cfRule>
    <cfRule type="cellIs" dxfId="97" priority="195" operator="equal">
      <formula>#REF!</formula>
    </cfRule>
    <cfRule type="cellIs" dxfId="96" priority="163" operator="equal">
      <formula>#REF!</formula>
    </cfRule>
    <cfRule type="cellIs" dxfId="95" priority="162" operator="equal">
      <formula>#REF!</formula>
    </cfRule>
    <cfRule type="cellIs" dxfId="94" priority="186" operator="equal">
      <formula>#REF!</formula>
    </cfRule>
    <cfRule type="cellIs" dxfId="93" priority="194" operator="equal">
      <formula>#REF!</formula>
    </cfRule>
    <cfRule type="cellIs" dxfId="92" priority="185" operator="equal">
      <formula>#REF!</formula>
    </cfRule>
  </conditionalFormatting>
  <conditionalFormatting sqref="AI62 AI65 Q62 Q65">
    <cfRule type="cellIs" dxfId="91" priority="314" operator="equal">
      <formula>"EXTREMO (RC/F)"</formula>
    </cfRule>
    <cfRule type="cellIs" dxfId="90" priority="315" operator="equal">
      <formula>"ALTO (RC/F)"</formula>
    </cfRule>
    <cfRule type="cellIs" dxfId="89" priority="316" operator="equal">
      <formula>"MODERADO (RC/F)"</formula>
    </cfRule>
    <cfRule type="cellIs" dxfId="88" priority="317" operator="equal">
      <formula>"EXTREMO"</formula>
    </cfRule>
    <cfRule type="cellIs" dxfId="87" priority="318" operator="equal">
      <formula>"ALTO"</formula>
    </cfRule>
    <cfRule type="cellIs" dxfId="86" priority="319" operator="equal">
      <formula>"MODERADO"</formula>
    </cfRule>
    <cfRule type="cellIs" dxfId="85" priority="320" operator="equal">
      <formula>"BAJO"</formula>
    </cfRule>
  </conditionalFormatting>
  <conditionalFormatting sqref="AI62 AI65">
    <cfRule type="cellIs" dxfId="84" priority="303" operator="equal">
      <formula>#REF!</formula>
    </cfRule>
    <cfRule type="cellIs" dxfId="83" priority="301" operator="equal">
      <formula>#REF!</formula>
    </cfRule>
    <cfRule type="cellIs" dxfId="82" priority="300" operator="equal">
      <formula>#REF!</formula>
    </cfRule>
    <cfRule type="cellIs" dxfId="81" priority="299" operator="equal">
      <formula>#REF!</formula>
    </cfRule>
    <cfRule type="cellIs" dxfId="80" priority="298" operator="equal">
      <formula>#REF!</formula>
    </cfRule>
    <cfRule type="cellIs" dxfId="79" priority="295" operator="equal">
      <formula>#REF!</formula>
    </cfRule>
    <cfRule type="cellIs" dxfId="78" priority="294" operator="equal">
      <formula>#REF!</formula>
    </cfRule>
    <cfRule type="cellIs" dxfId="77" priority="292" operator="equal">
      <formula>#REF!</formula>
    </cfRule>
    <cfRule type="cellIs" dxfId="76" priority="291" operator="equal">
      <formula>#REF!</formula>
    </cfRule>
    <cfRule type="cellIs" dxfId="75" priority="290" operator="equal">
      <formula>#REF!</formula>
    </cfRule>
    <cfRule type="cellIs" dxfId="74" priority="289" operator="equal">
      <formula>#REF!</formula>
    </cfRule>
    <cfRule type="cellIs" dxfId="73" priority="287" operator="equal">
      <formula>#REF!</formula>
    </cfRule>
    <cfRule type="cellIs" dxfId="72" priority="275" operator="equal">
      <formula>#REF!</formula>
    </cfRule>
    <cfRule type="cellIs" dxfId="71" priority="271" operator="equal">
      <formula>#REF!</formula>
    </cfRule>
    <cfRule type="cellIs" dxfId="70" priority="268" operator="equal">
      <formula>#REF!</formula>
    </cfRule>
    <cfRule type="cellIs" dxfId="69" priority="267" operator="equal">
      <formula>#REF!</formula>
    </cfRule>
  </conditionalFormatting>
  <conditionalFormatting sqref="AI67:AI68 Q67:Q68">
    <cfRule type="cellIs" dxfId="68" priority="425" operator="equal">
      <formula>"BAJO"</formula>
    </cfRule>
    <cfRule type="cellIs" dxfId="67" priority="424" operator="equal">
      <formula>"MODERADO"</formula>
    </cfRule>
    <cfRule type="cellIs" dxfId="66" priority="423" operator="equal">
      <formula>"ALTO"</formula>
    </cfRule>
    <cfRule type="cellIs" dxfId="65" priority="422" operator="equal">
      <formula>"EXTREMO"</formula>
    </cfRule>
    <cfRule type="cellIs" dxfId="64" priority="421" operator="equal">
      <formula>"MODERADO (RC/F)"</formula>
    </cfRule>
    <cfRule type="cellIs" dxfId="63" priority="420" operator="equal">
      <formula>"ALTO (RC/F)"</formula>
    </cfRule>
    <cfRule type="cellIs" dxfId="62" priority="419" operator="equal">
      <formula>"EXTREMO (RC/F)"</formula>
    </cfRule>
  </conditionalFormatting>
  <conditionalFormatting sqref="AI67:AI68">
    <cfRule type="cellIs" dxfId="61" priority="395" operator="equal">
      <formula>#REF!</formula>
    </cfRule>
    <cfRule type="cellIs" dxfId="60" priority="396" operator="equal">
      <formula>#REF!</formula>
    </cfRule>
    <cfRule type="cellIs" dxfId="59" priority="380" operator="equal">
      <formula>#REF!</formula>
    </cfRule>
    <cfRule type="cellIs" dxfId="58" priority="397" operator="equal">
      <formula>#REF!</formula>
    </cfRule>
    <cfRule type="cellIs" dxfId="57" priority="399" operator="equal">
      <formula>#REF!</formula>
    </cfRule>
    <cfRule type="cellIs" dxfId="56" priority="408" operator="equal">
      <formula>#REF!</formula>
    </cfRule>
    <cfRule type="cellIs" dxfId="55" priority="403" operator="equal">
      <formula>#REF!</formula>
    </cfRule>
    <cfRule type="cellIs" dxfId="54" priority="404" operator="equal">
      <formula>#REF!</formula>
    </cfRule>
    <cfRule type="cellIs" dxfId="53" priority="406" operator="equal">
      <formula>#REF!</formula>
    </cfRule>
    <cfRule type="cellIs" dxfId="52" priority="405" operator="equal">
      <formula>#REF!</formula>
    </cfRule>
    <cfRule type="cellIs" dxfId="51" priority="392" operator="equal">
      <formula>#REF!</formula>
    </cfRule>
    <cfRule type="cellIs" dxfId="50" priority="394" operator="equal">
      <formula>#REF!</formula>
    </cfRule>
    <cfRule type="cellIs" dxfId="49" priority="400" operator="equal">
      <formula>#REF!</formula>
    </cfRule>
    <cfRule type="cellIs" dxfId="48" priority="376" operator="equal">
      <formula>#REF!</formula>
    </cfRule>
    <cfRule type="cellIs" dxfId="47" priority="373" operator="equal">
      <formula>#REF!</formula>
    </cfRule>
    <cfRule type="cellIs" dxfId="46" priority="372" operator="equal">
      <formula>#REF!</formula>
    </cfRule>
  </conditionalFormatting>
  <conditionalFormatting sqref="AI71 AI73 Q71">
    <cfRule type="cellIs" dxfId="45" priority="944" operator="equal">
      <formula>"EXTREMO (RC/F)"</formula>
    </cfRule>
    <cfRule type="cellIs" dxfId="44" priority="945" operator="equal">
      <formula>"ALTO (RC/F)"</formula>
    </cfRule>
    <cfRule type="cellIs" dxfId="43" priority="946" operator="equal">
      <formula>"MODERADO (RC/F)"</formula>
    </cfRule>
    <cfRule type="cellIs" dxfId="42" priority="947" operator="equal">
      <formula>"EXTREMO"</formula>
    </cfRule>
    <cfRule type="cellIs" dxfId="41" priority="948" operator="equal">
      <formula>"ALTO"</formula>
    </cfRule>
    <cfRule type="cellIs" dxfId="40" priority="949" operator="equal">
      <formula>"MODERADO"</formula>
    </cfRule>
    <cfRule type="cellIs" dxfId="39" priority="950" operator="equal">
      <formula>"BAJO"</formula>
    </cfRule>
  </conditionalFormatting>
  <conditionalFormatting sqref="AI71 AI73">
    <cfRule type="cellIs" dxfId="38" priority="929" operator="equal">
      <formula>#REF!</formula>
    </cfRule>
    <cfRule type="cellIs" dxfId="37" priority="928" operator="equal">
      <formula>#REF!</formula>
    </cfRule>
    <cfRule type="cellIs" dxfId="36" priority="925" operator="equal">
      <formula>#REF!</formula>
    </cfRule>
    <cfRule type="cellIs" dxfId="35" priority="924" operator="equal">
      <formula>#REF!</formula>
    </cfRule>
    <cfRule type="cellIs" dxfId="34" priority="922" operator="equal">
      <formula>#REF!</formula>
    </cfRule>
    <cfRule type="cellIs" dxfId="33" priority="931" operator="equal">
      <formula>#REF!</formula>
    </cfRule>
    <cfRule type="cellIs" dxfId="32" priority="933" operator="equal">
      <formula>#REF!</formula>
    </cfRule>
    <cfRule type="cellIs" dxfId="31" priority="930" operator="equal">
      <formula>#REF!</formula>
    </cfRule>
    <cfRule type="cellIs" dxfId="30" priority="921" operator="equal">
      <formula>#REF!</formula>
    </cfRule>
    <cfRule type="cellIs" dxfId="29" priority="919" operator="equal">
      <formula>#REF!</formula>
    </cfRule>
    <cfRule type="cellIs" dxfId="28" priority="917" operator="equal">
      <formula>#REF!</formula>
    </cfRule>
    <cfRule type="cellIs" dxfId="27" priority="920" operator="equal">
      <formula>#REF!</formula>
    </cfRule>
  </conditionalFormatting>
  <conditionalFormatting sqref="AI71">
    <cfRule type="cellIs" dxfId="26" priority="905" operator="equal">
      <formula>#REF!</formula>
    </cfRule>
    <cfRule type="cellIs" dxfId="25" priority="901" operator="equal">
      <formula>#REF!</formula>
    </cfRule>
    <cfRule type="cellIs" dxfId="24" priority="898" operator="equal">
      <formula>#REF!</formula>
    </cfRule>
    <cfRule type="cellIs" dxfId="23" priority="897" operator="equal">
      <formula>#REF!</formula>
    </cfRule>
  </conditionalFormatting>
  <conditionalFormatting sqref="AI73:AI76">
    <cfRule type="cellIs" dxfId="22" priority="1" operator="equal">
      <formula>#REF!</formula>
    </cfRule>
    <cfRule type="cellIs" dxfId="21" priority="25" operator="equal">
      <formula>#REF!</formula>
    </cfRule>
    <cfRule type="cellIs" dxfId="20" priority="24" operator="equal">
      <formula>#REF!</formula>
    </cfRule>
    <cfRule type="cellIs" dxfId="19" priority="2" operator="equal">
      <formula>#REF!</formula>
    </cfRule>
  </conditionalFormatting>
  <conditionalFormatting sqref="AI74:AI76 Q73:Q76">
    <cfRule type="cellIs" dxfId="18" priority="48" operator="equal">
      <formula>"EXTREMO (RC/F)"</formula>
    </cfRule>
    <cfRule type="cellIs" dxfId="17" priority="49" operator="equal">
      <formula>"ALTO (RC/F)"</formula>
    </cfRule>
    <cfRule type="cellIs" dxfId="16" priority="50" operator="equal">
      <formula>"MODERADO (RC/F)"</formula>
    </cfRule>
    <cfRule type="cellIs" dxfId="15" priority="51" operator="equal">
      <formula>"EXTREMO"</formula>
    </cfRule>
    <cfRule type="cellIs" dxfId="14" priority="53" operator="equal">
      <formula>"MODERADO"</formula>
    </cfRule>
    <cfRule type="cellIs" dxfId="13" priority="54" operator="equal">
      <formula>"BAJO"</formula>
    </cfRule>
    <cfRule type="cellIs" dxfId="12" priority="52" operator="equal">
      <formula>"ALTO"</formula>
    </cfRule>
  </conditionalFormatting>
  <conditionalFormatting sqref="AI74:AI76">
    <cfRule type="cellIs" dxfId="11" priority="33" operator="equal">
      <formula>#REF!</formula>
    </cfRule>
    <cfRule type="cellIs" dxfId="10" priority="32" operator="equal">
      <formula>#REF!</formula>
    </cfRule>
    <cfRule type="cellIs" dxfId="9" priority="29" operator="equal">
      <formula>#REF!</formula>
    </cfRule>
    <cfRule type="cellIs" dxfId="8" priority="28" operator="equal">
      <formula>#REF!</formula>
    </cfRule>
    <cfRule type="cellIs" dxfId="7" priority="23" operator="equal">
      <formula>#REF!</formula>
    </cfRule>
    <cfRule type="cellIs" dxfId="6" priority="21" operator="equal">
      <formula>#REF!</formula>
    </cfRule>
    <cfRule type="cellIs" dxfId="5" priority="9" operator="equal">
      <formula>#REF!</formula>
    </cfRule>
    <cfRule type="cellIs" dxfId="4" priority="5" operator="equal">
      <formula>#REF!</formula>
    </cfRule>
    <cfRule type="cellIs" dxfId="3" priority="26" operator="equal">
      <formula>#REF!</formula>
    </cfRule>
    <cfRule type="cellIs" dxfId="2" priority="34" operator="equal">
      <formula>#REF!</formula>
    </cfRule>
    <cfRule type="cellIs" dxfId="1" priority="35" operator="equal">
      <formula>#REF!</formula>
    </cfRule>
    <cfRule type="cellIs" dxfId="0" priority="37" operator="equal">
      <formula>#REF!</formula>
    </cfRule>
  </conditionalFormatting>
  <dataValidations disablePrompts="1" count="4">
    <dataValidation type="list" allowBlank="1" showInputMessage="1" showErrorMessage="1" sqref="F74 F76" xr:uid="{00000000-0002-0000-0000-000000000000}">
      <formula1>"Interna y Externa,Interna,Externa"</formula1>
    </dataValidation>
    <dataValidation type="list" allowBlank="1" showInputMessage="1" showErrorMessage="1" sqref="Q74:Q77 AI74:AI77" xr:uid="{00000000-0002-0000-0000-000001000000}">
      <formula1>"EXTREMO,ALTO,MODERADO,BAJO"</formula1>
    </dataValidation>
    <dataValidation type="list" allowBlank="1" showInputMessage="1" showErrorMessage="1" sqref="L74:L77" xr:uid="{00000000-0002-0000-0000-000002000000}">
      <formula1>"Muy Alta,Alta,Media,Baja,Muy Baja"</formula1>
    </dataValidation>
    <dataValidation type="list" allowBlank="1" showInputMessage="1" showErrorMessage="1" sqref="N74:N77" xr:uid="{00000000-0002-0000-0000-000003000000}">
      <formula1>"Catastrófico,Mayor,Moderado,Menor,Leve"</formula1>
    </dataValidation>
  </dataValidations>
  <hyperlinks>
    <hyperlink ref="BG55" r:id="rId1" display="https://mincitco-my.sharepoint.com/:f:/g/personal/mrchacon_mincit_gov_co/Eu6DyU0UefVHoqVccoTYNjYB1IS3sFtujb3_p0VTZlHR0w?e=EpdduA" xr:uid="{294552FB-D69E-43C4-81D4-2B6D551FFD21}"/>
    <hyperlink ref="BG52" r:id="rId2" xr:uid="{5219D0E6-0EA3-4A01-B73E-E16D94DE6361}"/>
  </hyperlinks>
  <pageMargins left="0.31496062992125984" right="0.31496062992125984" top="0.59055118110236227" bottom="0.74803149606299213" header="0.19685039370078741" footer="0.31496062992125984"/>
  <pageSetup scale="50" orientation="landscape" r:id="rId3"/>
  <drawing r:id="rId4"/>
  <legacyDrawing r:id="rId5"/>
  <legacyDrawingHF r:id="rId6"/>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4000000}">
          <x14:formula1>
            <xm:f>'C:\Users\jhon montes\Documents\MINISTERIO CIT\RIESGOS\Matrices de Riesgos\Actualización controles\[DE-FM-022 Matriz Riesgos Corrupción y Fraude V7.xlsx]Datos Validacion'!#REF!</xm:f>
          </x14:formula1>
          <xm:sqref>AB47 S47 X47 U47:V47 Z47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8"/>
  <sheetViews>
    <sheetView topLeftCell="A10" zoomScale="70" zoomScaleNormal="70" workbookViewId="0">
      <selection activeCell="N17" sqref="N17"/>
    </sheetView>
  </sheetViews>
  <sheetFormatPr baseColWidth="10" defaultRowHeight="14.5" x14ac:dyDescent="0.35"/>
  <cols>
    <col min="1" max="1" width="2.1796875" customWidth="1"/>
    <col min="2" max="3" width="11.7265625" bestFit="1" customWidth="1"/>
    <col min="4" max="7" width="12.7265625" customWidth="1"/>
    <col min="8" max="8" width="16.26953125" customWidth="1"/>
    <col min="9" max="9" width="10.54296875" customWidth="1"/>
    <col min="10" max="11" width="11.7265625" bestFit="1" customWidth="1"/>
    <col min="12" max="12" width="22.81640625" customWidth="1"/>
    <col min="13" max="13" width="23.81640625" customWidth="1"/>
    <col min="14" max="14" width="21.7265625" customWidth="1"/>
  </cols>
  <sheetData>
    <row r="1" spans="1:14" ht="42.75" customHeight="1" x14ac:dyDescent="0.35">
      <c r="A1" s="247"/>
      <c r="B1" s="247"/>
      <c r="C1" s="247"/>
      <c r="D1" s="247"/>
      <c r="E1" s="310" t="s">
        <v>402</v>
      </c>
      <c r="F1" s="310"/>
      <c r="G1" s="310"/>
      <c r="H1" s="310"/>
      <c r="I1" s="310"/>
      <c r="J1" s="310"/>
      <c r="K1" s="310"/>
      <c r="L1" s="310"/>
      <c r="M1" s="310"/>
      <c r="N1" s="310"/>
    </row>
    <row r="3" spans="1:14" x14ac:dyDescent="0.35">
      <c r="A3" s="311" t="s">
        <v>403</v>
      </c>
      <c r="B3" s="311"/>
      <c r="C3" s="311"/>
      <c r="D3" s="311"/>
      <c r="E3" s="311"/>
      <c r="F3" s="311"/>
      <c r="G3" s="311"/>
      <c r="H3" s="311"/>
    </row>
    <row r="4" spans="1:14" x14ac:dyDescent="0.35">
      <c r="G4" s="312" t="s">
        <v>404</v>
      </c>
      <c r="H4" s="313"/>
    </row>
    <row r="5" spans="1:14" ht="15.75" customHeight="1" x14ac:dyDescent="0.35">
      <c r="G5" s="66" t="s">
        <v>405</v>
      </c>
      <c r="H5" s="67"/>
    </row>
    <row r="6" spans="1:14" ht="15.75" customHeight="1" x14ac:dyDescent="0.35">
      <c r="G6" s="66" t="s">
        <v>406</v>
      </c>
      <c r="H6" s="68"/>
    </row>
    <row r="7" spans="1:14" x14ac:dyDescent="0.35">
      <c r="G7" s="66" t="s">
        <v>407</v>
      </c>
      <c r="H7" s="69"/>
    </row>
    <row r="8" spans="1:14" x14ac:dyDescent="0.35">
      <c r="G8" s="66" t="s">
        <v>408</v>
      </c>
      <c r="H8" s="70"/>
    </row>
    <row r="10" spans="1:14" ht="15.5" x14ac:dyDescent="0.35">
      <c r="B10" s="314" t="s">
        <v>409</v>
      </c>
      <c r="C10" s="314"/>
      <c r="D10" s="314"/>
      <c r="E10" s="314"/>
      <c r="F10" s="314"/>
      <c r="G10" s="314"/>
      <c r="H10" s="314"/>
      <c r="I10" s="314"/>
      <c r="J10" s="314"/>
      <c r="K10" s="314"/>
      <c r="L10" s="314"/>
      <c r="M10" s="314"/>
      <c r="N10" s="314"/>
    </row>
    <row r="11" spans="1:14" ht="9" customHeight="1" thickBot="1" x14ac:dyDescent="0.4"/>
    <row r="12" spans="1:14" ht="16.5" customHeight="1" thickTop="1" thickBot="1" x14ac:dyDescent="0.4">
      <c r="B12" s="315" t="s">
        <v>26</v>
      </c>
      <c r="C12" s="316"/>
      <c r="D12" s="317" t="s">
        <v>410</v>
      </c>
      <c r="E12" s="318"/>
      <c r="F12" s="318"/>
      <c r="G12" s="318"/>
      <c r="H12" s="319"/>
      <c r="J12" s="323" t="s">
        <v>26</v>
      </c>
      <c r="K12" s="324"/>
      <c r="L12" s="325" t="s">
        <v>448</v>
      </c>
      <c r="M12" s="326"/>
      <c r="N12" s="327"/>
    </row>
    <row r="13" spans="1:14" ht="15" thickBot="1" x14ac:dyDescent="0.4">
      <c r="B13" s="71" t="s">
        <v>411</v>
      </c>
      <c r="C13" s="72" t="s">
        <v>412</v>
      </c>
      <c r="D13" s="320"/>
      <c r="E13" s="321"/>
      <c r="F13" s="321"/>
      <c r="G13" s="321"/>
      <c r="H13" s="322"/>
      <c r="J13" s="73" t="s">
        <v>411</v>
      </c>
      <c r="K13" s="74" t="s">
        <v>413</v>
      </c>
      <c r="L13" s="328"/>
      <c r="M13" s="329"/>
      <c r="N13" s="330"/>
    </row>
    <row r="14" spans="1:14" ht="50.15" customHeight="1" thickBot="1" x14ac:dyDescent="0.4">
      <c r="B14" s="75" t="s">
        <v>414</v>
      </c>
      <c r="C14" s="76">
        <v>1</v>
      </c>
      <c r="D14" s="77"/>
      <c r="E14" s="78"/>
      <c r="F14" s="78"/>
      <c r="G14" s="78"/>
      <c r="H14" s="79"/>
      <c r="J14" s="75" t="s">
        <v>414</v>
      </c>
      <c r="K14" s="76">
        <v>1</v>
      </c>
      <c r="L14" s="77"/>
      <c r="M14" s="78"/>
      <c r="N14" s="79"/>
    </row>
    <row r="15" spans="1:14" ht="50.15" customHeight="1" thickBot="1" x14ac:dyDescent="0.4">
      <c r="B15" s="75" t="s">
        <v>415</v>
      </c>
      <c r="C15" s="76">
        <v>0.8</v>
      </c>
      <c r="D15" s="80"/>
      <c r="E15" s="81"/>
      <c r="F15" s="82"/>
      <c r="G15" s="82"/>
      <c r="H15" s="83"/>
      <c r="J15" s="75" t="s">
        <v>415</v>
      </c>
      <c r="K15" s="76">
        <v>0.8</v>
      </c>
      <c r="L15" s="84"/>
      <c r="M15" s="82"/>
      <c r="N15" s="83"/>
    </row>
    <row r="16" spans="1:14" ht="50.15" customHeight="1" thickBot="1" x14ac:dyDescent="0.4">
      <c r="B16" s="75" t="s">
        <v>416</v>
      </c>
      <c r="C16" s="76">
        <v>0.6</v>
      </c>
      <c r="D16" s="80"/>
      <c r="E16" s="81"/>
      <c r="F16" s="81"/>
      <c r="G16" s="82"/>
      <c r="H16" s="83"/>
      <c r="J16" s="75" t="s">
        <v>416</v>
      </c>
      <c r="K16" s="76">
        <v>0.6</v>
      </c>
      <c r="L16" s="80"/>
      <c r="M16" s="82"/>
      <c r="N16" s="83"/>
    </row>
    <row r="17" spans="2:14" ht="94.5" customHeight="1" thickBot="1" x14ac:dyDescent="0.4">
      <c r="B17" s="75" t="s">
        <v>417</v>
      </c>
      <c r="C17" s="76">
        <v>0.4</v>
      </c>
      <c r="D17" s="85"/>
      <c r="E17" s="81"/>
      <c r="F17" s="81"/>
      <c r="G17" s="82"/>
      <c r="H17" s="83"/>
      <c r="J17" s="75" t="s">
        <v>417</v>
      </c>
      <c r="K17" s="76">
        <v>0.4</v>
      </c>
      <c r="L17" s="86" t="s">
        <v>450</v>
      </c>
      <c r="M17" s="87" t="s">
        <v>418</v>
      </c>
      <c r="N17" s="88" t="s">
        <v>469</v>
      </c>
    </row>
    <row r="18" spans="2:14" ht="95.25" customHeight="1" thickBot="1" x14ac:dyDescent="0.4">
      <c r="B18" s="75" t="s">
        <v>419</v>
      </c>
      <c r="C18" s="76">
        <v>0.2</v>
      </c>
      <c r="D18" s="89"/>
      <c r="E18" s="90"/>
      <c r="F18" s="91"/>
      <c r="G18" s="92"/>
      <c r="H18" s="93"/>
      <c r="J18" s="75" t="s">
        <v>419</v>
      </c>
      <c r="K18" s="76">
        <v>0.2</v>
      </c>
      <c r="L18" s="94" t="s">
        <v>449</v>
      </c>
      <c r="M18" s="95" t="s">
        <v>420</v>
      </c>
      <c r="N18" s="96"/>
    </row>
    <row r="19" spans="2:14" ht="15.5" thickTop="1" thickBot="1" x14ac:dyDescent="0.4">
      <c r="B19" s="306" t="s">
        <v>28</v>
      </c>
      <c r="C19" s="72" t="s">
        <v>411</v>
      </c>
      <c r="D19" s="72" t="s">
        <v>421</v>
      </c>
      <c r="E19" s="72" t="s">
        <v>422</v>
      </c>
      <c r="F19" s="72" t="s">
        <v>407</v>
      </c>
      <c r="G19" s="72" t="s">
        <v>423</v>
      </c>
      <c r="H19" s="72" t="s">
        <v>424</v>
      </c>
      <c r="J19" s="308" t="s">
        <v>28</v>
      </c>
      <c r="K19" s="74" t="s">
        <v>411</v>
      </c>
      <c r="L19" s="72" t="s">
        <v>407</v>
      </c>
      <c r="M19" s="72" t="s">
        <v>423</v>
      </c>
      <c r="N19" s="72" t="s">
        <v>424</v>
      </c>
    </row>
    <row r="20" spans="2:14" ht="15" thickBot="1" x14ac:dyDescent="0.4">
      <c r="B20" s="307"/>
      <c r="C20" s="72" t="s">
        <v>412</v>
      </c>
      <c r="D20" s="97">
        <v>0.2</v>
      </c>
      <c r="E20" s="97">
        <v>0.4</v>
      </c>
      <c r="F20" s="97">
        <v>0.6</v>
      </c>
      <c r="G20" s="97">
        <v>0.8</v>
      </c>
      <c r="H20" s="97">
        <v>1</v>
      </c>
      <c r="J20" s="309"/>
      <c r="K20" s="74" t="s">
        <v>412</v>
      </c>
      <c r="L20" s="97">
        <v>0.6</v>
      </c>
      <c r="M20" s="97">
        <v>0.8</v>
      </c>
      <c r="N20" s="97">
        <v>1</v>
      </c>
    </row>
    <row r="22" spans="2:14" ht="83.25" customHeight="1" x14ac:dyDescent="0.35"/>
    <row r="24" spans="2:14" ht="83.25" customHeight="1" x14ac:dyDescent="0.35"/>
    <row r="26" spans="2:14" ht="83.25" customHeight="1" x14ac:dyDescent="0.35"/>
    <row r="28" spans="2:14" ht="83.25" customHeight="1" x14ac:dyDescent="0.35"/>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ma.vargasinfante@gmail.com</cp:lastModifiedBy>
  <dcterms:created xsi:type="dcterms:W3CDTF">2022-05-03T16:14:20Z</dcterms:created>
  <dcterms:modified xsi:type="dcterms:W3CDTF">2023-09-07T21:38:29Z</dcterms:modified>
</cp:coreProperties>
</file>