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activeTab="0"/>
  </bookViews>
  <sheets>
    <sheet name="Hoja1" sheetId="1" r:id="rId1"/>
    <sheet name="Hoja2" sheetId="2" r:id="rId2"/>
    <sheet name="Hoja3" sheetId="3" r:id="rId3"/>
  </sheets>
  <definedNames>
    <definedName name="_xlnm.Print_Area" localSheetId="0">'Hoja1'!$A$1:$AL$47</definedName>
    <definedName name="_xlnm.Print_Titles" localSheetId="0">'Hoja1'!$1:$12</definedName>
  </definedNames>
  <calcPr fullCalcOnLoad="1"/>
</workbook>
</file>

<file path=xl/comments1.xml><?xml version="1.0" encoding="utf-8"?>
<comments xmlns="http://schemas.openxmlformats.org/spreadsheetml/2006/main">
  <authors>
    <author>jmzambrano</author>
    <author>MINISTERIO DE COMERCIO</author>
  </authors>
  <commentList>
    <comment ref="A9"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B9" authorId="0">
      <text>
        <r>
          <rPr>
            <b/>
            <sz val="8"/>
            <rFont val="Tahoma"/>
            <family val="2"/>
          </rPr>
          <t xml:space="preserve">Son el conjunto de tareas o acciones específicas que se han programado para alcanzar los resultados planteados en los planes de acción u operativos.
</t>
        </r>
      </text>
    </comment>
    <comment ref="D9"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E9" authorId="0">
      <text>
        <r>
          <rPr>
            <b/>
            <sz val="8"/>
            <rFont val="Tahoma"/>
            <family val="2"/>
          </rPr>
          <t xml:space="preserve">Nombre de los funcionarios encargados de desarrollar cada una de las actividades a cumplir en los planes de acción u operativos.
</t>
        </r>
      </text>
    </comment>
    <comment ref="T11" authorId="1">
      <text>
        <r>
          <rPr>
            <b/>
            <sz val="8"/>
            <rFont val="Tahoma"/>
            <family val="0"/>
          </rPr>
          <t>MINISTERIO DE COMERCIO:</t>
        </r>
        <r>
          <rPr>
            <sz val="8"/>
            <rFont val="Tahoma"/>
            <family val="0"/>
          </rPr>
          <t xml:space="preserve">
</t>
        </r>
      </text>
    </comment>
    <comment ref="W11" authorId="1">
      <text>
        <r>
          <rPr>
            <b/>
            <sz val="8"/>
            <rFont val="Tahoma"/>
            <family val="0"/>
          </rPr>
          <t>MINISTERIO DE COMERCIO:</t>
        </r>
        <r>
          <rPr>
            <sz val="8"/>
            <rFont val="Tahoma"/>
            <family val="0"/>
          </rPr>
          <t xml:space="preserve">
</t>
        </r>
      </text>
    </comment>
  </commentList>
</comments>
</file>

<file path=xl/sharedStrings.xml><?xml version="1.0" encoding="utf-8"?>
<sst xmlns="http://schemas.openxmlformats.org/spreadsheetml/2006/main" count="272" uniqueCount="211">
  <si>
    <t>PLAN DE ACCION 2005</t>
  </si>
  <si>
    <t>FORMATO No 2</t>
  </si>
  <si>
    <t>MATRIZ DE SEGUIMIENTO</t>
  </si>
  <si>
    <t>FECHA DE SEGUIMIENTO</t>
  </si>
  <si>
    <t>INICIAL                                                                                                             (DD/MM/AAAA)</t>
  </si>
  <si>
    <t>FINAL                                                                                                             (DD/MM/AAAA)</t>
  </si>
  <si>
    <t>PROYECTOS</t>
  </si>
  <si>
    <t>JUSTIFICACION (Z)</t>
  </si>
  <si>
    <t>ACCIONES CORRECTIVAS (AA)</t>
  </si>
  <si>
    <t>ACTIVIDADES</t>
  </si>
  <si>
    <t>JUSTIFICACION (AJ)</t>
  </si>
  <si>
    <t>AREAS INVOLUCRADAS (A)</t>
  </si>
  <si>
    <t>CODIGO (B)</t>
  </si>
  <si>
    <t>NOMBRE ( C )</t>
  </si>
  <si>
    <t>RECURSOS FINANCIEROS (D)</t>
  </si>
  <si>
    <t>RESPONSABLES (E)</t>
  </si>
  <si>
    <t>TIEMPO PROGRAMADO                            (Año 2005)</t>
  </si>
  <si>
    <t>INDICADOR (H)</t>
  </si>
  <si>
    <t>META</t>
  </si>
  <si>
    <t>FECHA EFECTIVA CULMINACION DE LAS METAS                                                                                                            (DD/MM/AAAA)</t>
  </si>
  <si>
    <t>GESTION POR META</t>
  </si>
  <si>
    <t>PORCENTAJE DE AVANCE DE LOS INDICADORES DEL PROYECTO</t>
  </si>
  <si>
    <t>PORCENTAJE DE AVANCE EN EL TIEMPO PROGRAMADO DEL PROYECTO</t>
  </si>
  <si>
    <t>Descripción (AB)</t>
  </si>
  <si>
    <t>Fecha Inicial (AC)</t>
  </si>
  <si>
    <t>Fecha Terminación (AD)</t>
  </si>
  <si>
    <t>FECHA AVANCE DE LAS ACTIVIDADES                                                                                                           (DD/MM/AAAA)</t>
  </si>
  <si>
    <t>GESTION POR ACTIVIDAD</t>
  </si>
  <si>
    <t>Fecha Inicial (F)</t>
  </si>
  <si>
    <t>Fecha Terminación (G)</t>
  </si>
  <si>
    <t>I Semestre (I)</t>
  </si>
  <si>
    <t>II Semestre (J)</t>
  </si>
  <si>
    <t>TOTAL (K)</t>
  </si>
  <si>
    <t>II Semestre (M)</t>
  </si>
  <si>
    <t>TOTAL (N)</t>
  </si>
  <si>
    <t>II Semestre (P)</t>
  </si>
  <si>
    <t>I Semestre (Q)</t>
  </si>
  <si>
    <t>II Semestre ( R )</t>
  </si>
  <si>
    <t>AÑO (S)</t>
  </si>
  <si>
    <t>I Semestre (T)</t>
  </si>
  <si>
    <t>II Semestre (U)</t>
  </si>
  <si>
    <t>AÑO(*)  (V)</t>
  </si>
  <si>
    <t>I Semestre (W)</t>
  </si>
  <si>
    <t>II Semestre (X)</t>
  </si>
  <si>
    <t>AÑO(*)  (Y)</t>
  </si>
  <si>
    <t>II Semestre (AF)</t>
  </si>
  <si>
    <t>I Semestre (AG)</t>
  </si>
  <si>
    <t>II Semestre (AH)</t>
  </si>
  <si>
    <t>Año (AI)</t>
  </si>
  <si>
    <t>PLAN ESTRATEGICO EXPORTADOR</t>
  </si>
  <si>
    <t>DIRECCION DE MIPYMES</t>
  </si>
  <si>
    <t>3.6.5</t>
  </si>
  <si>
    <r>
      <t>DESARROLLO DE PROVEEDORES</t>
    </r>
    <r>
      <rPr>
        <sz val="8"/>
        <rFont val="Arial"/>
        <family val="2"/>
      </rPr>
      <t>.
IMPLANTACIÓN RED COLOMBIANA DE CENTROS DE SUBCONTRATACIÓN</t>
    </r>
  </si>
  <si>
    <t>Proyecto de Inversión
$100.000.000
IMPLANTACIÓN RED COLOMBIANA DE CENTROS DE SUBCONTRATACIÓN</t>
  </si>
  <si>
    <t>Director de Mipymes: Ricardo Lozano Pardo - Asesor:Eduardo Salas Mejía</t>
  </si>
  <si>
    <t>Enero</t>
  </si>
  <si>
    <t>Diciembre</t>
  </si>
  <si>
    <t>Nº de eventos: Salones de proveedores, Ruedas de Negocios y Participación en ferias.</t>
  </si>
  <si>
    <t>-</t>
  </si>
  <si>
    <t>No. De grandes empresas participantes</t>
  </si>
  <si>
    <t>No. De mipymes participantes</t>
  </si>
  <si>
    <t>No. De empresas Mipymes capacitadas y asesoradas</t>
  </si>
  <si>
    <t>3.6.6</t>
  </si>
  <si>
    <t>PARQUES TECNOLOGICOS</t>
  </si>
  <si>
    <t>Funcionamiento</t>
  </si>
  <si>
    <t>Director de Mipymes: Ricardo Lozano Pardo y Asesor: Elis Ustate</t>
  </si>
  <si>
    <t>No. De Estudios desarrollados</t>
  </si>
  <si>
    <t>No. De Personas capacitadas</t>
  </si>
  <si>
    <t>3,6,7</t>
  </si>
  <si>
    <r>
      <t>PREMIO COLOMBIANO A LA INNOVACION TECNOLOGICA</t>
    </r>
    <r>
      <rPr>
        <sz val="8"/>
        <rFont val="Arial"/>
        <family val="2"/>
      </rPr>
      <t xml:space="preserve">
DIFUSIÓN PREMIO COLOMBIANO A LA INNOVACION TECNOLOGICA</t>
    </r>
  </si>
  <si>
    <t>Proyecto de Inversión
100.000.000
DIFUSIÓN PREMIO COLOMBIANO A LA INNOVACION TECNOLOGICA</t>
  </si>
  <si>
    <t>Divulgación Desarrollada</t>
  </si>
  <si>
    <t>3.6.2</t>
  </si>
  <si>
    <r>
      <t>FOMIPYME</t>
    </r>
    <r>
      <rPr>
        <sz val="8"/>
        <rFont val="Arial"/>
        <family val="2"/>
      </rPr>
      <t xml:space="preserve">
IMPLANTACION FONDO COLOMBIANO DE MODERNIZACION Y DESARROLLO TECNOLOGICO DE LAS MICRO, PEQUEÑAS Y MEDIANAS EMPRESAS - FOMIPYME-  </t>
    </r>
  </si>
  <si>
    <t xml:space="preserve">Pryecto de Inversión
20.000.000.000
IMPLANTACION FONDO COLOMBIANO DE MODERNIZACION Y DESARROLLO TECNOLOGICO DE LAS MICRO, PEQUEÑAS Y MEDIANAS EMPRESAS - FOMIPYME-  </t>
  </si>
  <si>
    <t>Director de Mipymes: Ricardo Lozano Pardo y Asesor: Cielo Villegas</t>
  </si>
  <si>
    <t>Recursos de apoyo a través de Fomypime</t>
  </si>
  <si>
    <t>18,000 millones</t>
  </si>
  <si>
    <t>Nuevas minicadenas productivas apoyadas a traves del FOMIPYME</t>
  </si>
  <si>
    <t>No. Microempresas beneficiarias</t>
  </si>
  <si>
    <t>No. De Pymes beneficiarias</t>
  </si>
  <si>
    <t>Presupuesto ejecutado/presupuesto asignado</t>
  </si>
  <si>
    <t>No. De empleos generados</t>
  </si>
  <si>
    <t>No. Talleres</t>
  </si>
  <si>
    <t>No. Propuestas recibidas</t>
  </si>
  <si>
    <t>No. De documentos Editados</t>
  </si>
  <si>
    <t>No. De Propuestas recibidas</t>
  </si>
  <si>
    <t>No. De proyectos</t>
  </si>
  <si>
    <t>2,1,5</t>
  </si>
  <si>
    <t>Desarrollo de los centros regionales de inversión, información y tecnología CRIIT, con el apoyo de las Cámaras de Comercio</t>
  </si>
  <si>
    <t>Cooperación de las Cámaras de Comercio</t>
  </si>
  <si>
    <t>No. De proyectos presentados por las pymes</t>
  </si>
  <si>
    <t>4,2,4</t>
  </si>
  <si>
    <t>Seguimiento a los consejos regionales de apoyo a las mipymes</t>
  </si>
  <si>
    <t>No. De informes evaluados/ No. De informes presentados</t>
  </si>
  <si>
    <t>PLAN DE DESARROLLO ADMINSTRATIVO</t>
  </si>
  <si>
    <r>
      <t xml:space="preserve">DEMOCRATIZACION DE LA ADMINISTRACION PUBLICA.
</t>
    </r>
    <r>
      <rPr>
        <sz val="8"/>
        <rFont val="Arial"/>
        <family val="2"/>
      </rPr>
      <t>Implantación, Creación, Fortalecimiento y/o Modernización de Minicadenas Productivas.</t>
    </r>
  </si>
  <si>
    <t>Proyecto de Inversión
100.000.000
Implantación, Creación, Fortalecimiento y/o Modernización de Minicadenas Productivas.</t>
  </si>
  <si>
    <t xml:space="preserve">Director de Mipymes: Ricardo Lozano Pardo </t>
  </si>
  <si>
    <r>
      <t>DEMOCRATIZACION DE LA ADMINISTRACION PUBLICA</t>
    </r>
    <r>
      <rPr>
        <sz val="8"/>
        <rFont val="Arial"/>
        <family val="2"/>
      </rPr>
      <t>.PROGRAMA NACIONAL DE DISEÑO INDUSTRIAL</t>
    </r>
  </si>
  <si>
    <t>Programa de Inversión
100.000.000
Implantación del Sistema Nacional de Diseño Industrial</t>
  </si>
  <si>
    <t xml:space="preserve">Director de Mipymes: Ricardo Lozano Pardo y Asesor: Adriana Saleh </t>
  </si>
  <si>
    <t xml:space="preserve">Nº de eventos </t>
  </si>
  <si>
    <t>No. De empresas Mipymes apoyadas en ferias especializadas</t>
  </si>
  <si>
    <t>No. De empresas Mipymes capacitadas y asesoradas en diseño</t>
  </si>
  <si>
    <r>
      <t xml:space="preserve">DEMOCRATIZACION DE LA ADMINISTRACION PUBLICA.
</t>
    </r>
    <r>
      <rPr>
        <sz val="8"/>
        <rFont val="Arial"/>
        <family val="2"/>
      </rPr>
      <t xml:space="preserve">Subsidio a crédito para capitalización de la micro, pequeña y mediana empresa </t>
    </r>
  </si>
  <si>
    <t xml:space="preserve">Proyecto de Inversión
$9,718,500,000
Subsidio a crédito para capitalización de la micro, pequeña y mediana empresa </t>
  </si>
  <si>
    <t>Director de Mipymes: 
Ricardo Lozano Pardo y Profesional Especializado: Harvey González</t>
  </si>
  <si>
    <t>Cuentas presentadas/ Pagos efectuados</t>
  </si>
  <si>
    <r>
      <t>DEMOCRATIZACION DE LA ADMINISTRACION PUBLICA.</t>
    </r>
    <r>
      <rPr>
        <sz val="8"/>
        <rFont val="Arial"/>
        <family val="2"/>
      </rPr>
      <t xml:space="preserve">
IMPLANTACION DEL SISTEMA DE INFORMACION DE SEGUIMIENTO A LOS PROYECTOS DE INVERSION PUBLICA (SPI)</t>
    </r>
  </si>
  <si>
    <t>No. DE Actualizaciones Efectuadas</t>
  </si>
  <si>
    <t>Sensiblización y vinculación de grandes empresas y Mipymes</t>
  </si>
  <si>
    <t>Dic.-05</t>
  </si>
  <si>
    <t>Promoción y divulgación del programa</t>
  </si>
  <si>
    <t>Análisis de requerimiento de la demanda</t>
  </si>
  <si>
    <t>Identificación de las mipymes proveedoras o potencialmente proveedoras de las grandes empresas</t>
  </si>
  <si>
    <t>Convocatoria a mipymes a participar en los eventos</t>
  </si>
  <si>
    <t>Contratación de consultorias para capacitación y asistencia técnica</t>
  </si>
  <si>
    <t>Seguimiento a convenios</t>
  </si>
  <si>
    <t>Trámite de desembolsos</t>
  </si>
  <si>
    <t>Divulgación</t>
  </si>
  <si>
    <t>Inscripciones</t>
  </si>
  <si>
    <t>Oct.-05</t>
  </si>
  <si>
    <t xml:space="preserve">Suscripción convenios y/o contratos </t>
  </si>
  <si>
    <t>Nov.-05</t>
  </si>
  <si>
    <t>Evaluación postulantes</t>
  </si>
  <si>
    <t>Premiación</t>
  </si>
  <si>
    <t>Asignación de Recursos</t>
  </si>
  <si>
    <t>Evaluación de proyectos</t>
  </si>
  <si>
    <t>Convocatorias</t>
  </si>
  <si>
    <t>Estudio de impacto de recursos asignados</t>
  </si>
  <si>
    <t>Sistema de información en ambiente WEB</t>
  </si>
  <si>
    <t>Interventoría de proyectos</t>
  </si>
  <si>
    <t>Buscar Cooperación Técnica Internacional- Onudi</t>
  </si>
  <si>
    <t>Elaboración y promoción de proyectos</t>
  </si>
  <si>
    <t>Evaluación de informes</t>
  </si>
  <si>
    <t>Realizar eventos (seminarios) para la promoción y sensibilización del diseño industrial en mipymes</t>
  </si>
  <si>
    <t>Alquilar y adecuar stands y selección de mipymes para recibir el apoyo</t>
  </si>
  <si>
    <t>Realizar un convenio interadministrativo  con la Universidad Nacional para que realice la capacitación y asistencia técnica</t>
  </si>
  <si>
    <t>Desembolsos pendientes por diferencial de tasa causado en cada periodo hasta la vigencia de 2005</t>
  </si>
  <si>
    <t>ACTUALIZACION DEL SPI</t>
  </si>
  <si>
    <t>ANUAL (L)</t>
  </si>
  <si>
    <t>ANUAL (O)</t>
  </si>
  <si>
    <t>ANUAL (AE)</t>
  </si>
  <si>
    <t>ANUAL</t>
  </si>
  <si>
    <t>AVANCE ANUAL DE EJECUCION DE LAS METAS</t>
  </si>
  <si>
    <t>Con los requerimientos identificados de las grandes empresas particpantes en los eventos, en diferentes bases de datos disponibles en la Red Colombiana de Centros de Subcontratación y otras fuentes de información se logró identificar e invitar a participar en los eventos aquellas que pueden suplir los bienes y servicios con los requerimientos exigidos.</t>
  </si>
  <si>
    <t>Algunas capacitaciones programadas para este año no se realizaron, sin embargo, se proyecta realizarlas el año 2006 con apoyo de la Onudi.</t>
  </si>
  <si>
    <t>Para futuros eventos se recomienda lograr obtener mayores grados de compromiso por parte de las firmas invitadas, para evitar que las mipymes convocadas a última hora decidan no participar.</t>
  </si>
  <si>
    <t>Las pymes apoyadas recibieron el apoyo de parte del Ministerio en la adecuación y alquiler de stands en la feria Expopyme, para que pudieran participar y promocionar sus productos.</t>
  </si>
  <si>
    <t>Caracterización, apoyo y7o fortalecimiento</t>
  </si>
  <si>
    <t>La actividad fue modificada en razón a la necesidad de que el indicador del SIGOB se ajuste a las actividades reales que desarrolló la Dirección durante la vigencia, tales como caracterización de las minicadenas en diferentes regiones.</t>
  </si>
  <si>
    <t>06/12/2005: Se tarmitaron cuentas de los meses de Octubre y noviembre de 2005 por $390.089.708.26 y $376.385.628.26 respectivamente;03/11/2005: Se tramitó reducción a la partida de apropiación por valor de $2,915,550,000;  05/10/2005: se tramitó la suma parcial de $344.421.248,64 correspondiente al mes septiembre de 2005 con cargo a la vigencia 2005</t>
  </si>
  <si>
    <t>Se realizó seguimiento y se nombraron las Secretarías Técnicas Regionales</t>
  </si>
  <si>
    <t>Este proyecto lo esta desarrollando las Cámaras de Comercio por falta de recursos por parte de este Ministerio.</t>
  </si>
  <si>
    <t xml:space="preserve">Dado que $3.000 millones de los recursos asignados para el Fondo estuvieron en reserva presupuestal como piso a recursos de vigencias futuras solicitadas y fueron liberados al finalizar el año, las convocatorias respaldadas con estos recursos: unas cerraron al final del año y los proyectos presentados se encuentran en etapa de evaluación para posterior aprobación de recursos por parte del Consejo Administrador, y otras fueron aplazadas por solicitud de los Entes Territoriales. Estos recursos se asignarán los primeros meses del 2006, una vez se haya surtido la etapa de evaluación.   </t>
  </si>
  <si>
    <t>Dado que se encuentran en etapa de evaluación los proyectos presentados a convocatorias regionales que cerraron el 20 de diciembre, no se ha apoyado un número mayor de Minicadenas. Se tiene previsto el apoyo a las minicadenas faltantes a través de la aprobación de cofinanciación para estos proyectos en los primeros meses del 2006, una vez se haya surtido la etapa de evaluación.</t>
  </si>
  <si>
    <t>Durante el 2005 se aprobaron proyectos que benefician a 1.854 microempresas, de acuerdo con los datos reportados en las fichas de evaluación de las propuestas aprobadas.</t>
  </si>
  <si>
    <t>Durante el 2005 se aprobaron proyectos que benefician a 44 Pymes, de acuerdo con los datos reportados en las fichas de evaluación de las propuestas aprobadas.</t>
  </si>
  <si>
    <t xml:space="preserve">Dado que $3.000 millones de los recursos asignados para el Fondo estuvieron en reserva presupuestal como piso a recursos de vigencias futuras solicitadas y fueron liberados al finalizar el año, las convocatorias respaldadas con estos recursos: unas cerraron al final del año y los proyectos presentados se encuentran en etapa de evaluación para posterior aprobación de recursos por parte del Consejo Administrador, y otras fueron aplazadas por solicitud de los entes territoriales. Estos recursos se asignarán los primeros meses del 2006, una vez se haya surtido la etapa de evaluación.   </t>
  </si>
  <si>
    <t>Se realizaron 30 talleres a nivel nacional de promoción y divulgación de las diferentes convocatorias FOMIPYME por parte de las Evaluadoras FONADE y CORPOMIXTA, y los profesionales encargados del tema de regionalización dentro de la Dirección de Mipymes</t>
  </si>
  <si>
    <t>El 20 de diciembre cerraron las últimas convocatorias FOMIPYME 2005, recibiendose un total de 399 propuestas durante el año, información que se encuentra en la página WEB del Ministerio.</t>
  </si>
  <si>
    <t xml:space="preserve">Durante el trascurso del año, el Consejo Administrador del FOMIPYME aprobó recursos de cofinanciación para proyectos y recursos para la operación del Fomipyme. No se ejecutaron la totalidad de los recursos asignados para el Fondo, en razón a que $3.000 millones estuvieron en reserva presupuestal como piso a recursos de vigencias futuras solicitadas y fueron liberados al finalizar el año, por lo cual las convocatorias respaldadas con estos recursos: unas cerraron al final del año y los proyectos presentados se encuentran en etapa de evaluación para posterior aprobación de recursos por parte del Consejo Administrador y otras fueron aplazadas por solicitud de los Entes Territoriales.   </t>
  </si>
  <si>
    <t xml:space="preserve">Durante el trascurso del año, se evaluaron los diferentes proyectos presentados al Fomipyme que tenían como propósito el fortalecimiento de Minicadenas Productivas, y se apoyaron los calificados técnicamnete viables por la evaluadora y a su vez considerados pertinentes por el Consejo Administrador. </t>
  </si>
  <si>
    <t>Se llevaron a cabo 6 convocatorias, aprobándose proyectos que benefician a 1.854 microempresas.</t>
  </si>
  <si>
    <t>Se llevaron a cabo 6 convocatorias, aprobándose proyectos que benefician a 44 Pymes.</t>
  </si>
  <si>
    <t>Las convocarorias Fomipyme están enfocadas a la cofinanciación de proyectos que tienen dentro de su objeto la generación de empleo.</t>
  </si>
  <si>
    <t>Se realizaron 30 talleres a nivel nacional de promoción y divulgación de las diferentes convocatorias FOMIPYME por parte de las Evaluadoras FONADE y CORPOMIXTA, y los profesionales encargados del tema de regionalización dentro de la Dirección de Mipymes.</t>
  </si>
  <si>
    <t>En las diferentes convocatorias FOMIPYME realizadas durante el año, se recibieron 399 propuestas, las cuales son evaluadas por FONADE y CORPOMIXTA.</t>
  </si>
  <si>
    <t>Se adjudicó el contrato para la realización del estudio de impactos Fomipyme.</t>
  </si>
  <si>
    <t>El sistema de información en la WEB del Ministerio, contiene el listado de las propuestas recibidas en las diferentes convocatorias.</t>
  </si>
  <si>
    <t>Se desarrollaron 2 estudios como resultado de los convenios suscritos con el Parque de Antioquía y la Universidad de San Buenaventura.</t>
  </si>
  <si>
    <t>Dic 2/2005</t>
  </si>
  <si>
    <t>Se capacitaron 9 personas sobre gestión, administración de parques tecnológicos en España.</t>
  </si>
  <si>
    <t>A través de los proyectos con cofinanciación aprobada en el año 2005, se generan 3.800 empleos, en desarrollo de cada uno de los proyectos estipulados en las fichas de evaluación.</t>
  </si>
  <si>
    <t>En las diferentes convocatorias FOMIPYME realizadas durante el año, se recibieron 399 propuestas para solicitud de cofinanción por parte de Fomipyme, las cuales son evaluadas por FONADE y CORPOMIXTA.</t>
  </si>
  <si>
    <t xml:space="preserve">El 20 de diciembre cerraron las últimas convocatorias FOMIPYME 2005, recibiendose un total de 399 proyectos. </t>
  </si>
  <si>
    <t>Se realizaron los tramites administrativos sobre la interventoria de proyectos</t>
  </si>
  <si>
    <t>No. De minicadenas apoyadas, caracterizadas y fortalecidas</t>
  </si>
  <si>
    <t>Se realizó 1 seminario cuyo objetivo era sensibilizar a los empresarios pymes sobre la importancia del diseño como elemento de innovación, para lograr competitividad empresarial, y como elemento importante para diferenciar los productos, incrementarles el valor agregado, que les permita enfrentar el próximo TLC y los que se firmen a futuro, para permanecer y crecer en el tiempo.</t>
  </si>
  <si>
    <t>Se presentarón 11 cuentas y se pagarón 11 cuentas, es de anotar que las cuentas se presentan mes vencido. Por lo tanto se tramitó ante el Area Administrativa del Ministerio la totalidad de las cuentas presentadas por BANCOLDEX</t>
  </si>
  <si>
    <t>Se realizaron cuatro actualizaciones de los 6 proyectos de la Dirección para un total de 24 actualizaciones.</t>
  </si>
  <si>
    <t xml:space="preserve">Se aprobaron durante el 2005 por parte del Consejo Adminisrtrador 25 proyectos de nuevas Minicadenas Productivas apoyadas a través del Fomipyme, los cuales fueron calificados técnicamente como viables por las evaluadoras </t>
  </si>
  <si>
    <t>Se elaborarón dos documentos uno sobre el Direccionamiento Estratégico del Fomipyme y el otro sobre el  Estado de Proyectos.</t>
  </si>
  <si>
    <t>La función de divulgación desarrollada en el año fue en 8000 empresas, la que se realizó a traves de cartillas de información entregadas por el Dane a las empresas objeto de la Encuesta Nacional sobre Desarrollo tecnológico. Tambien se efectuó la divulgación a través de e-mails, invitaciones y publicaciones en Portafolio.</t>
  </si>
  <si>
    <t xml:space="preserve">Una vez realizada la divulgación, se realizaron las inscripciones a traves del Ministerio, recibiendo 117 postulaciones, a las que se les realizó un proceso de evaluación. Así mismo, se suscribio un convenio con la Universidad Nacional. De los postulados se seleccionaron  9 ganadores y se entregarón 2 menciones de honor. </t>
  </si>
  <si>
    <t>En desarrollo del convenio 088 de 2004, y los suscritos con el Parque de Antioquia y la Universidad de San Buenaventura se realizaron los tramites administrativos pertinentes referentes al pago de aportes.</t>
  </si>
  <si>
    <t xml:space="preserve">A los informes presentados por el Parque de Antioquía y la Universidad de San Buenaventura, se les realizó seguimiento y las observaciones que se consideraron pertinentes.. </t>
  </si>
  <si>
    <t>Se realizarón 5 eventos así: Con cargo al programa de implementación Red Colombiana de Centros de Subcontratación tres salones de proveedores o ruedas de negocios, y los dos restantes en alianza con la Cámara de Comercio de Montería y Acopi-Bogotá.</t>
  </si>
  <si>
    <t>La sensibilización a grandes empresas tuvo gran acogida por parte de los empresarios nacionales, quienes se mostraron interesados y su participación fue importante. El interés mostrado se concretó en la participación del empresariado nacional en las diferentes ruedas de negocios, muestras empresariales, salones de proveedores; eventos éstos organizados por el Ministerio con apoyo de diferentes Cámaras de Comercio y Acopi Bogotà, o en su defecto organizados por el Ministerio solamente.</t>
  </si>
  <si>
    <t>En los eventos programados se obtuvo la  participación de 28 grandes empresas, dado que éstos eventos se convirtieron en una estrategia importante para incorporar pymes a sus redes de proveedores.</t>
  </si>
  <si>
    <t>La promoción y divulgación del programa se realizó en cada uno de los eventos programados, donde se muestran los beneficios del mismo, esto origina un mayor interés por parte del empresario nacional, habilitando la posibilidad de participar en las actividades que el Ministerio esta promoviendo, en particular las ruedas de negocios y el apoyo para la participación en ferias.</t>
  </si>
  <si>
    <t>Definidas las grandes empresas participantes en los diferentes eventos (ruedas de negocios o salones de proveedores), se realiza un proceso de consulta con cada una para determinar el tipo de bienes o servicios que requieren, lo cual propicia el marco de referencia para identificar las pymes a invitar a que participen en los eventos programados.</t>
  </si>
  <si>
    <t>Participaron un total de 300 mipymes en los diferentes eventos programados, como salones de proveedores, ruedas de negocios, participación en ferias y muestra empresarial.</t>
  </si>
  <si>
    <t>El número de pymes participantes es significativo, sin embargo, con el ánimo de cubrir en mayor número las empresas pymes participantes a nivel nacional, se hace necesario ampliar la cobertura de las acciones desarrolladas o en su defecto captando el interés de mayor número de empresarios de las regiones, con campañas de sensibilización a los empresarios especialmente a pymes.</t>
  </si>
  <si>
    <t>Identificadas las mipymes potenciales participantes en los eventos se las convoca por diferentes medios a participar (mediante comunicaciones escritas, internet, teléfono y fax). En lo relacionado con los programas de desarrollo de proveedores, las grandes empresas son las que definen que mipymes participan de este tipo de programas con ellas.</t>
  </si>
  <si>
    <t>Se capacitaron y asesoraron 10 mipymes,  que actualmente están participando de un programa de desarrollo de proveedores en la firma Acerías Paz del Río, el cual se armó a partir de la demanda de bienes y servicios de la firma. Las mypimes participantes fueron capacitadas en 4 temas estratégicos para su fortalecimiento empresarial, que son: Programa de gestión empresarial "Pharos", Planeación estratégica, Gestión financiera y Alianzas estratégicas. Esta capacitación se realizó en desarrollo de un convenio que se tiene con la ONUDI.</t>
  </si>
  <si>
    <t>Las pymes en general presentan una gran debilidad, que es la disposición de recursos para adquirir conocimientos en las áreas técnica y de gestión, por lo que el Gobierno apoya a este sector para generarle comptencias y por ende mejorar su competitividad.</t>
  </si>
  <si>
    <t>Fueron apoyadas, caracetizadas y fortalecidas 36 minicadenas, de las cuales se caracterizaron 10 en seis departamentos y se aprobaron 26 proyectos en doce departamentos, que incluyen fortalecimiento y nuevas minicadenas.</t>
  </si>
  <si>
    <t>El otro seminario programado para este año no se realizó, sin embargo, se proyecta realizarlo el año 2006 con apoyo de la Onudi.</t>
  </si>
  <si>
    <t>Fueron invitadas cinco empresas Pymes, sin embargo, dos de ellas no participaron en el evento.</t>
  </si>
  <si>
    <t>Estas actividades estaban programadas para realizarse en el segundo semestre de 2005, en el marco de un contrato interadministrativo de cooperación entre el Ministerio y la Universidad Nacional -sede Bogotá, sin embargo, este fue firmado apenas en diciembre 16 de 2005; en consecuencia, estas actividades serán desarrolladas en el próximo año.</t>
  </si>
  <si>
    <t>Realizar un convenio interadministrativo de cooperación con la Universidad Nacional para que ésta realice la capacitación y asistencia técnica.</t>
  </si>
  <si>
    <t>La firma del contrato interadministrativo de cooperación prevista para el mes de agosto de 2005, se realizó en el mes de diciembre de 2005 por razones diversas. En consecuencia, el desarrollo de las actividades del mismo se hará durante el primer semestre del año 2006.</t>
  </si>
  <si>
    <t>Se presentaron 11 informes los cuales fueron evaluados de los departamento de Cundinamarca, Caldas, San Andrés, Quindio, Risarlada, Meta, Valle, Cesar, Guaviares, Cauca y Vaupes. Igualmente se envió comunicación a todoslos Consejos Regionales para que nombraran las Secretarías Técnicas Regionales de acuerdo con la Ley 905,</t>
  </si>
  <si>
    <t>AVANCE</t>
  </si>
  <si>
    <t>Porcentaje de avance en el tiempo</t>
  </si>
  <si>
    <t>Porcentaje de avance de la actividad</t>
  </si>
  <si>
    <t>Durante el 2005 se ejecutaron $16,782 millones, dado que aunque se llevaron acabo las convocatotias planeadas, los proyectos presentados a las convocatorias regionales que cerraron el día 20 de diciembre, se encuentran en etapa de evaluación, por lo tanto no tienen a la fecha cofinanciación aprobada.</t>
  </si>
  <si>
    <t>16,782
millones</t>
  </si>
  <si>
    <t>Fueron asignados $18.000 millones y ejecutado $16,782 millones por lo tanto durante el 2005 se ejecutó el 93,23% de los recursos asignados para el año, dado que aunque se llevaron acabo las convocatotias planeadas, los proyectos presentados a las convocatorias regionales que cerraron el día 20 de diciembre se encuentran en etapa de evaluación, por lo tanto, no tienen a la fecha cofinanciación asignada, no obstante, los recursos están comprometidos.</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</si>
</sst>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mm/yy;@"/>
    <numFmt numFmtId="173" formatCode="dd/mm/yyyy;@"/>
    <numFmt numFmtId="174" formatCode="[$-240A]dddd\,\ dd&quot; de &quot;mmmm&quot; de &quot;yyyy"/>
  </numFmts>
  <fonts count="16">
    <font>
      <sz val="10"/>
      <name val="Arial"/>
      <family val="0"/>
    </font>
    <font>
      <b/>
      <sz val="12"/>
      <name val="Arial"/>
      <family val="2"/>
    </font>
    <font>
      <b/>
      <sz val="8"/>
      <name val="Arial"/>
      <family val="2"/>
    </font>
    <font>
      <b/>
      <sz val="7"/>
      <name val="Arial"/>
      <family val="2"/>
    </font>
    <font>
      <b/>
      <sz val="10"/>
      <name val="Arial"/>
      <family val="2"/>
    </font>
    <font>
      <sz val="8"/>
      <name val="Arial"/>
      <family val="2"/>
    </font>
    <font>
      <b/>
      <sz val="8"/>
      <name val="Tahoma"/>
      <family val="2"/>
    </font>
    <font>
      <sz val="8"/>
      <name val="Tahoma"/>
      <family val="0"/>
    </font>
    <font>
      <sz val="9"/>
      <name val="Arial"/>
      <family val="2"/>
    </font>
    <font>
      <b/>
      <sz val="6"/>
      <name val="Arial"/>
      <family val="2"/>
    </font>
    <font>
      <b/>
      <sz val="5"/>
      <name val="Arial"/>
      <family val="2"/>
    </font>
    <font>
      <u val="single"/>
      <sz val="10"/>
      <color indexed="12"/>
      <name val="Arial"/>
      <family val="0"/>
    </font>
    <font>
      <u val="single"/>
      <sz val="10"/>
      <color indexed="36"/>
      <name val="Arial"/>
      <family val="0"/>
    </font>
    <font>
      <sz val="7"/>
      <name val="Arial"/>
      <family val="2"/>
    </font>
    <font>
      <sz val="8"/>
      <color indexed="10"/>
      <name val="Arial"/>
      <family val="2"/>
    </font>
    <font>
      <sz val="10"/>
      <color indexed="10"/>
      <name val="Arial"/>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33">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thin"/>
      <right style="medium"/>
      <top style="medium"/>
      <bottom style="thin"/>
    </border>
    <border>
      <left style="thin"/>
      <right style="medium"/>
      <top style="thin"/>
      <bottom style="thin"/>
    </border>
    <border>
      <left style="thin"/>
      <right>
        <color indexed="63"/>
      </right>
      <top style="thin"/>
      <bottom style="medium"/>
    </border>
    <border>
      <left style="thin"/>
      <right style="thin"/>
      <top>
        <color indexed="63"/>
      </top>
      <bottom style="medium"/>
    </border>
    <border>
      <left style="thin"/>
      <right style="thin"/>
      <top>
        <color indexed="63"/>
      </top>
      <bottom style="thin"/>
    </border>
    <border>
      <left style="thin"/>
      <right style="thin"/>
      <top>
        <color indexed="63"/>
      </top>
      <bottom>
        <color indexed="63"/>
      </bottom>
    </border>
    <border>
      <left style="thin"/>
      <right style="thin"/>
      <top style="medium"/>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1">
    <xf numFmtId="0" fontId="0" fillId="0" borderId="0" xfId="0" applyAlignment="1">
      <alignment/>
    </xf>
    <xf numFmtId="0" fontId="1" fillId="2" borderId="0" xfId="0" applyNumberFormat="1" applyFont="1" applyFill="1" applyBorder="1" applyAlignment="1" applyProtection="1">
      <alignment horizontal="left"/>
      <protection/>
    </xf>
    <xf numFmtId="0" fontId="1" fillId="2" borderId="0" xfId="0" applyNumberFormat="1" applyFont="1" applyFill="1" applyBorder="1" applyAlignment="1" applyProtection="1">
      <alignment horizontal="center"/>
      <protection/>
    </xf>
    <xf numFmtId="0" fontId="1" fillId="2" borderId="0" xfId="0" applyNumberFormat="1" applyFont="1" applyFill="1" applyBorder="1" applyAlignment="1" applyProtection="1">
      <alignment/>
      <protection/>
    </xf>
    <xf numFmtId="172" fontId="1" fillId="2" borderId="0" xfId="0" applyNumberFormat="1" applyFont="1" applyFill="1" applyBorder="1" applyAlignment="1" applyProtection="1">
      <alignment horizontal="center"/>
      <protection/>
    </xf>
    <xf numFmtId="3" fontId="1" fillId="2" borderId="0" xfId="0" applyNumberFormat="1" applyFont="1" applyFill="1" applyBorder="1" applyAlignment="1" applyProtection="1">
      <alignment horizontal="center"/>
      <protection/>
    </xf>
    <xf numFmtId="3" fontId="1" fillId="2" borderId="0" xfId="0" applyNumberFormat="1" applyFont="1" applyFill="1" applyBorder="1" applyAlignment="1" applyProtection="1">
      <alignment/>
      <protection/>
    </xf>
    <xf numFmtId="172" fontId="1" fillId="2" borderId="0" xfId="0" applyNumberFormat="1" applyFont="1" applyFill="1" applyBorder="1" applyAlignment="1" applyProtection="1">
      <alignment/>
      <protection/>
    </xf>
    <xf numFmtId="173" fontId="1" fillId="2" borderId="0" xfId="0" applyNumberFormat="1" applyFont="1" applyFill="1" applyBorder="1" applyAlignment="1" applyProtection="1">
      <alignment/>
      <protection/>
    </xf>
    <xf numFmtId="0" fontId="1" fillId="2" borderId="0" xfId="0" applyFont="1" applyFill="1" applyBorder="1" applyAlignment="1" applyProtection="1">
      <alignment/>
      <protection locked="0"/>
    </xf>
    <xf numFmtId="0" fontId="1" fillId="2" borderId="0" xfId="0" applyFont="1" applyFill="1" applyBorder="1" applyAlignment="1" applyProtection="1">
      <alignment horizontal="left"/>
      <protection/>
    </xf>
    <xf numFmtId="173" fontId="1" fillId="2" borderId="0" xfId="0" applyNumberFormat="1" applyFont="1" applyFill="1" applyBorder="1" applyAlignment="1" applyProtection="1">
      <alignment/>
      <protection locked="0"/>
    </xf>
    <xf numFmtId="49" fontId="1" fillId="2" borderId="0" xfId="0" applyNumberFormat="1" applyFont="1" applyFill="1" applyBorder="1" applyAlignment="1" applyProtection="1">
      <alignment/>
      <protection locked="0"/>
    </xf>
    <xf numFmtId="0" fontId="1" fillId="2" borderId="0" xfId="0" applyFont="1" applyFill="1" applyBorder="1" applyAlignment="1" applyProtection="1">
      <alignment horizontal="center"/>
      <protection/>
    </xf>
    <xf numFmtId="0" fontId="1" fillId="2" borderId="0" xfId="0" applyFont="1" applyFill="1" applyBorder="1" applyAlignment="1" applyProtection="1">
      <alignment/>
      <protection/>
    </xf>
    <xf numFmtId="0" fontId="2" fillId="2" borderId="0" xfId="0" applyFont="1" applyFill="1" applyBorder="1" applyAlignment="1" applyProtection="1">
      <alignment horizontal="left"/>
      <protection/>
    </xf>
    <xf numFmtId="0" fontId="2" fillId="2" borderId="0" xfId="0" applyFont="1" applyFill="1" applyBorder="1" applyAlignment="1" applyProtection="1">
      <alignment/>
      <protection/>
    </xf>
    <xf numFmtId="0" fontId="2" fillId="2" borderId="0" xfId="0" applyFont="1" applyFill="1" applyBorder="1" applyAlignment="1" applyProtection="1">
      <alignment/>
      <protection locked="0"/>
    </xf>
    <xf numFmtId="172" fontId="2" fillId="2" borderId="0" xfId="0" applyNumberFormat="1" applyFont="1" applyFill="1" applyBorder="1" applyAlignment="1" applyProtection="1">
      <alignment horizontal="center"/>
      <protection/>
    </xf>
    <xf numFmtId="173" fontId="2" fillId="2" borderId="0" xfId="0" applyNumberFormat="1" applyFont="1" applyFill="1" applyBorder="1" applyAlignment="1" applyProtection="1">
      <alignment/>
      <protection locked="0"/>
    </xf>
    <xf numFmtId="49" fontId="2" fillId="2" borderId="0" xfId="0" applyNumberFormat="1" applyFont="1" applyFill="1" applyBorder="1" applyAlignment="1" applyProtection="1">
      <alignment/>
      <protection locked="0"/>
    </xf>
    <xf numFmtId="0" fontId="2" fillId="2" borderId="1" xfId="0" applyFont="1" applyFill="1" applyBorder="1" applyAlignment="1" applyProtection="1">
      <alignment horizontal="justify" vertical="center" wrapText="1"/>
      <protection/>
    </xf>
    <xf numFmtId="3" fontId="2" fillId="2" borderId="0" xfId="0" applyNumberFormat="1" applyFont="1" applyFill="1" applyBorder="1" applyAlignment="1" applyProtection="1">
      <alignment horizontal="center"/>
      <protection/>
    </xf>
    <xf numFmtId="3" fontId="2" fillId="2" borderId="0" xfId="0" applyNumberFormat="1" applyFont="1" applyFill="1" applyBorder="1" applyAlignment="1" applyProtection="1">
      <alignment/>
      <protection/>
    </xf>
    <xf numFmtId="172" fontId="2" fillId="2" borderId="0" xfId="0" applyNumberFormat="1" applyFont="1" applyFill="1" applyBorder="1" applyAlignment="1" applyProtection="1">
      <alignment/>
      <protection/>
    </xf>
    <xf numFmtId="173" fontId="2" fillId="2" borderId="0" xfId="0" applyNumberFormat="1" applyFont="1" applyFill="1" applyBorder="1" applyAlignment="1" applyProtection="1">
      <alignment/>
      <protection/>
    </xf>
    <xf numFmtId="172" fontId="2" fillId="2" borderId="1" xfId="0" applyNumberFormat="1" applyFont="1" applyFill="1" applyBorder="1" applyAlignment="1" applyProtection="1">
      <alignment horizontal="center" vertical="center" wrapText="1"/>
      <protection/>
    </xf>
    <xf numFmtId="3" fontId="2" fillId="2" borderId="0" xfId="0" applyNumberFormat="1" applyFont="1" applyFill="1" applyBorder="1" applyAlignment="1" applyProtection="1">
      <alignment vertical="top" wrapText="1"/>
      <protection/>
    </xf>
    <xf numFmtId="172" fontId="2" fillId="2" borderId="0" xfId="0" applyNumberFormat="1" applyFont="1" applyFill="1" applyBorder="1" applyAlignment="1" applyProtection="1">
      <alignment vertical="top" wrapText="1"/>
      <protection/>
    </xf>
    <xf numFmtId="0" fontId="2" fillId="2" borderId="0" xfId="0" applyFont="1" applyFill="1" applyBorder="1" applyAlignment="1" applyProtection="1">
      <alignment vertical="center" wrapText="1"/>
      <protection/>
    </xf>
    <xf numFmtId="49" fontId="2" fillId="2" borderId="0" xfId="0" applyNumberFormat="1"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locked="0"/>
    </xf>
    <xf numFmtId="49" fontId="2" fillId="2" borderId="2" xfId="0" applyNumberFormat="1" applyFont="1" applyFill="1" applyBorder="1" applyAlignment="1" applyProtection="1">
      <alignment horizontal="center" vertical="center" wrapText="1"/>
      <protection locked="0"/>
    </xf>
    <xf numFmtId="49" fontId="2" fillId="2" borderId="3" xfId="0" applyNumberFormat="1"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49" fontId="2" fillId="2" borderId="4"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172" fontId="3" fillId="2" borderId="6" xfId="0" applyNumberFormat="1" applyFont="1" applyFill="1" applyBorder="1" applyAlignment="1" applyProtection="1">
      <alignment horizontal="center" vertical="center" wrapText="1"/>
      <protection/>
    </xf>
    <xf numFmtId="172" fontId="3" fillId="2" borderId="6" xfId="0" applyNumberFormat="1" applyFont="1" applyFill="1" applyBorder="1" applyAlignment="1" applyProtection="1">
      <alignment horizontal="center" vertical="top" wrapText="1"/>
      <protection/>
    </xf>
    <xf numFmtId="3" fontId="3" fillId="2" borderId="6" xfId="0" applyNumberFormat="1" applyFont="1" applyFill="1" applyBorder="1" applyAlignment="1" applyProtection="1">
      <alignment horizontal="center" vertical="center" wrapText="1"/>
      <protection/>
    </xf>
    <xf numFmtId="0" fontId="2" fillId="2" borderId="6" xfId="0" applyFont="1" applyFill="1" applyBorder="1" applyAlignment="1" applyProtection="1">
      <alignment horizontal="center" vertical="center" wrapText="1"/>
      <protection/>
    </xf>
    <xf numFmtId="0" fontId="5" fillId="0" borderId="1" xfId="0" applyFont="1" applyFill="1" applyBorder="1" applyAlignment="1" applyProtection="1">
      <alignment horizontal="center" vertical="center" wrapText="1"/>
      <protection locked="0"/>
    </xf>
    <xf numFmtId="49" fontId="2" fillId="2" borderId="6" xfId="0" applyNumberFormat="1" applyFont="1" applyFill="1" applyBorder="1" applyAlignment="1" applyProtection="1">
      <alignment horizontal="center" vertical="center" wrapText="1"/>
      <protection locked="0"/>
    </xf>
    <xf numFmtId="3" fontId="5" fillId="2" borderId="7" xfId="0" applyNumberFormat="1" applyFont="1" applyFill="1" applyBorder="1" applyAlignment="1" applyProtection="1">
      <alignment horizontal="center"/>
      <protection/>
    </xf>
    <xf numFmtId="0" fontId="5" fillId="2" borderId="7" xfId="0" applyFont="1" applyFill="1" applyBorder="1" applyAlignment="1" applyProtection="1">
      <alignment/>
      <protection/>
    </xf>
    <xf numFmtId="3" fontId="5" fillId="2" borderId="7" xfId="0" applyNumberFormat="1" applyFont="1" applyFill="1" applyBorder="1" applyAlignment="1" applyProtection="1">
      <alignment/>
      <protection/>
    </xf>
    <xf numFmtId="172" fontId="5" fillId="2" borderId="7" xfId="0" applyNumberFormat="1" applyFont="1" applyFill="1" applyBorder="1" applyAlignment="1" applyProtection="1">
      <alignment/>
      <protection/>
    </xf>
    <xf numFmtId="173" fontId="5" fillId="2" borderId="7" xfId="0" applyNumberFormat="1" applyFont="1" applyFill="1" applyBorder="1" applyAlignment="1" applyProtection="1">
      <alignment/>
      <protection/>
    </xf>
    <xf numFmtId="0" fontId="5" fillId="2" borderId="7" xfId="0" applyFont="1" applyFill="1" applyBorder="1" applyAlignment="1" applyProtection="1">
      <alignment/>
      <protection locked="0"/>
    </xf>
    <xf numFmtId="0" fontId="5" fillId="2" borderId="7" xfId="0" applyFont="1" applyFill="1" applyBorder="1" applyAlignment="1" applyProtection="1">
      <alignment horizontal="left"/>
      <protection/>
    </xf>
    <xf numFmtId="172" fontId="5" fillId="2" borderId="7" xfId="0" applyNumberFormat="1" applyFont="1" applyFill="1" applyBorder="1" applyAlignment="1" applyProtection="1">
      <alignment horizontal="center"/>
      <protection/>
    </xf>
    <xf numFmtId="173" fontId="5" fillId="2" borderId="7" xfId="0" applyNumberFormat="1" applyFont="1" applyFill="1" applyBorder="1" applyAlignment="1" applyProtection="1">
      <alignment/>
      <protection locked="0"/>
    </xf>
    <xf numFmtId="49" fontId="5" fillId="2" borderId="7" xfId="0" applyNumberFormat="1" applyFont="1" applyFill="1" applyBorder="1" applyAlignment="1" applyProtection="1">
      <alignment/>
      <protection locked="0"/>
    </xf>
    <xf numFmtId="49" fontId="5" fillId="2" borderId="8" xfId="0" applyNumberFormat="1" applyFont="1" applyFill="1" applyBorder="1" applyAlignment="1" applyProtection="1">
      <alignment/>
      <protection locked="0"/>
    </xf>
    <xf numFmtId="0" fontId="2" fillId="2" borderId="9" xfId="0" applyFont="1" applyFill="1" applyBorder="1" applyAlignment="1" applyProtection="1">
      <alignment vertical="center"/>
      <protection/>
    </xf>
    <xf numFmtId="0" fontId="4" fillId="2" borderId="7" xfId="0" applyFont="1" applyFill="1" applyBorder="1" applyAlignment="1">
      <alignment vertical="center"/>
    </xf>
    <xf numFmtId="0" fontId="5" fillId="0" borderId="10"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5" fillId="0" borderId="1" xfId="0" applyFont="1" applyFill="1" applyBorder="1" applyAlignment="1" applyProtection="1">
      <alignment horizontal="justify" vertical="center" wrapText="1"/>
      <protection locked="0"/>
    </xf>
    <xf numFmtId="0" fontId="5" fillId="0" borderId="11" xfId="0" applyFont="1" applyFill="1" applyBorder="1" applyAlignment="1" applyProtection="1">
      <alignment horizontal="justify" vertical="center" wrapText="1"/>
      <protection locked="0"/>
    </xf>
    <xf numFmtId="0" fontId="5" fillId="0" borderId="1" xfId="0" applyFont="1" applyFill="1" applyBorder="1" applyAlignment="1">
      <alignment horizontal="justify" vertical="center" wrapText="1"/>
    </xf>
    <xf numFmtId="0" fontId="0" fillId="0" borderId="11" xfId="0" applyBorder="1" applyAlignment="1">
      <alignment horizontal="justify" vertical="center" wrapText="1"/>
    </xf>
    <xf numFmtId="0" fontId="0" fillId="0" borderId="1" xfId="0" applyBorder="1" applyAlignment="1">
      <alignment horizontal="justify" vertical="center" wrapText="1"/>
    </xf>
    <xf numFmtId="0" fontId="5" fillId="0" borderId="1" xfId="0" applyFont="1" applyBorder="1" applyAlignment="1">
      <alignment horizontal="center" vertical="center" wrapText="1"/>
    </xf>
    <xf numFmtId="0" fontId="2" fillId="0" borderId="1" xfId="0" applyFont="1" applyFill="1" applyBorder="1" applyAlignment="1" applyProtection="1">
      <alignment horizontal="justify" vertical="center" wrapText="1"/>
      <protection locked="0"/>
    </xf>
    <xf numFmtId="17" fontId="8" fillId="0" borderId="1" xfId="0" applyNumberFormat="1" applyFont="1" applyBorder="1" applyAlignment="1" applyProtection="1">
      <alignment horizontal="center" vertical="center" wrapText="1"/>
      <protection locked="0"/>
    </xf>
    <xf numFmtId="0" fontId="5" fillId="0" borderId="1" xfId="0" applyFont="1" applyBorder="1" applyAlignment="1">
      <alignment horizontal="justify" vertical="center" wrapText="1"/>
    </xf>
    <xf numFmtId="3" fontId="8" fillId="0" borderId="1" xfId="0" applyNumberFormat="1" applyFont="1" applyBorder="1" applyAlignment="1" applyProtection="1">
      <alignment horizontal="center" vertical="center" wrapText="1"/>
      <protection locked="0"/>
    </xf>
    <xf numFmtId="3" fontId="8" fillId="0" borderId="1" xfId="0" applyNumberFormat="1" applyFont="1" applyFill="1" applyBorder="1" applyAlignment="1" applyProtection="1">
      <alignment horizontal="center" vertical="center" wrapText="1"/>
      <protection locked="0"/>
    </xf>
    <xf numFmtId="9" fontId="8" fillId="0" borderId="1" xfId="0" applyNumberFormat="1" applyFont="1" applyFill="1" applyBorder="1" applyAlignment="1" applyProtection="1">
      <alignment horizontal="center" vertical="center" wrapText="1"/>
      <protection locked="0"/>
    </xf>
    <xf numFmtId="17" fontId="0" fillId="0" borderId="1" xfId="0" applyNumberFormat="1" applyBorder="1" applyAlignment="1">
      <alignment horizontal="center" vertical="center"/>
    </xf>
    <xf numFmtId="21" fontId="0" fillId="0" borderId="1" xfId="0" applyNumberFormat="1" applyBorder="1" applyAlignment="1">
      <alignment horizontal="center" vertical="center"/>
    </xf>
    <xf numFmtId="0" fontId="2" fillId="2" borderId="11" xfId="0" applyFont="1" applyFill="1" applyBorder="1" applyAlignment="1" applyProtection="1">
      <alignment/>
      <protection locked="0"/>
    </xf>
    <xf numFmtId="0" fontId="5" fillId="2" borderId="1" xfId="0" applyFont="1" applyFill="1" applyBorder="1" applyAlignment="1" applyProtection="1">
      <alignment/>
      <protection locked="0"/>
    </xf>
    <xf numFmtId="1"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justify" vertical="center" wrapText="1"/>
      <protection locked="0"/>
    </xf>
    <xf numFmtId="0" fontId="8" fillId="0" borderId="1" xfId="0" applyFont="1" applyFill="1" applyBorder="1" applyAlignment="1" applyProtection="1">
      <alignment horizontal="center" vertical="center" wrapText="1"/>
      <protection locked="0"/>
    </xf>
    <xf numFmtId="0" fontId="5" fillId="0" borderId="11" xfId="0" applyFont="1" applyBorder="1" applyAlignment="1" applyProtection="1">
      <alignment horizontal="justify" vertical="center" wrapText="1"/>
      <protection locked="0"/>
    </xf>
    <xf numFmtId="0" fontId="5" fillId="0" borderId="1" xfId="0" applyFont="1" applyBorder="1" applyAlignment="1">
      <alignment horizontal="center" vertical="center"/>
    </xf>
    <xf numFmtId="0" fontId="2" fillId="0" borderId="1" xfId="0" applyFont="1" applyBorder="1" applyAlignment="1" applyProtection="1">
      <alignment horizontal="justify" vertical="center" wrapText="1"/>
      <protection locked="0"/>
    </xf>
    <xf numFmtId="0" fontId="5" fillId="0" borderId="1" xfId="0" applyFont="1" applyBorder="1" applyAlignment="1" applyProtection="1">
      <alignment horizontal="justify" vertical="center" wrapText="1"/>
      <protection locked="0"/>
    </xf>
    <xf numFmtId="9" fontId="8" fillId="0" borderId="1" xfId="0" applyNumberFormat="1" applyFont="1" applyBorder="1" applyAlignment="1" applyProtection="1">
      <alignment horizontal="center" vertical="center" wrapText="1"/>
      <protection locked="0"/>
    </xf>
    <xf numFmtId="0" fontId="5" fillId="0" borderId="12" xfId="0" applyFont="1" applyBorder="1" applyAlignment="1" applyProtection="1">
      <alignment horizontal="justify" vertical="center" wrapText="1"/>
      <protection locked="0"/>
    </xf>
    <xf numFmtId="0" fontId="5" fillId="0" borderId="13" xfId="0" applyFont="1" applyBorder="1" applyAlignment="1">
      <alignment horizontal="center" vertical="center"/>
    </xf>
    <xf numFmtId="0" fontId="2" fillId="0" borderId="13" xfId="0" applyFont="1" applyBorder="1" applyAlignment="1">
      <alignment horizontal="justify" vertical="center" wrapText="1"/>
    </xf>
    <xf numFmtId="0" fontId="5" fillId="0" borderId="13" xfId="0" applyFont="1" applyBorder="1" applyAlignment="1" applyProtection="1">
      <alignment horizontal="justify" vertical="center" wrapText="1"/>
      <protection locked="0"/>
    </xf>
    <xf numFmtId="17" fontId="5" fillId="0" borderId="13" xfId="0" applyNumberFormat="1" applyFont="1" applyBorder="1" applyAlignment="1">
      <alignment horizontal="center" vertical="center"/>
    </xf>
    <xf numFmtId="0" fontId="5" fillId="0" borderId="13" xfId="0" applyFont="1" applyBorder="1" applyAlignment="1">
      <alignment horizontal="justify" vertical="center"/>
    </xf>
    <xf numFmtId="17" fontId="5" fillId="0" borderId="10" xfId="0" applyNumberFormat="1" applyFont="1" applyFill="1" applyBorder="1" applyAlignment="1">
      <alignment horizontal="center" vertical="center" wrapText="1"/>
    </xf>
    <xf numFmtId="17" fontId="5" fillId="0" borderId="1" xfId="0" applyNumberFormat="1" applyFont="1" applyFill="1" applyBorder="1" applyAlignment="1">
      <alignment horizontal="center" vertical="center" wrapText="1"/>
    </xf>
    <xf numFmtId="17" fontId="5" fillId="0" borderId="1" xfId="0" applyNumberFormat="1" applyFont="1" applyBorder="1" applyAlignment="1">
      <alignment horizontal="center" vertical="center" wrapText="1"/>
    </xf>
    <xf numFmtId="0" fontId="0" fillId="3" borderId="1" xfId="0" applyFill="1" applyBorder="1" applyAlignment="1">
      <alignment/>
    </xf>
    <xf numFmtId="17" fontId="5" fillId="0" borderId="14" xfId="0" applyNumberFormat="1" applyFont="1" applyFill="1" applyBorder="1" applyAlignment="1">
      <alignment horizontal="center" vertical="center" wrapText="1"/>
    </xf>
    <xf numFmtId="17" fontId="5" fillId="0" borderId="15" xfId="0" applyNumberFormat="1" applyFont="1" applyFill="1" applyBorder="1" applyAlignment="1">
      <alignment horizontal="center" vertical="center" wrapText="1"/>
    </xf>
    <xf numFmtId="17" fontId="5" fillId="0" borderId="15" xfId="0" applyNumberFormat="1" applyFont="1" applyBorder="1" applyAlignment="1">
      <alignment horizontal="center" vertical="center" wrapText="1"/>
    </xf>
    <xf numFmtId="0" fontId="5" fillId="2" borderId="15" xfId="0" applyFont="1" applyFill="1" applyBorder="1" applyAlignment="1" applyProtection="1">
      <alignment wrapText="1"/>
      <protection locked="0"/>
    </xf>
    <xf numFmtId="0" fontId="0" fillId="2" borderId="1" xfId="0" applyFill="1" applyBorder="1" applyAlignment="1">
      <alignment/>
    </xf>
    <xf numFmtId="0" fontId="5"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172" fontId="2" fillId="2" borderId="6" xfId="0" applyNumberFormat="1" applyFont="1" applyFill="1" applyBorder="1" applyAlignment="1" applyProtection="1">
      <alignment horizontal="center" vertical="center" wrapText="1"/>
      <protection/>
    </xf>
    <xf numFmtId="0" fontId="2" fillId="2" borderId="16" xfId="0" applyFont="1" applyFill="1" applyBorder="1" applyAlignment="1" applyProtection="1">
      <alignment horizontal="center" vertical="center" wrapText="1"/>
      <protection/>
    </xf>
    <xf numFmtId="0" fontId="0" fillId="0" borderId="1" xfId="0" applyFill="1" applyBorder="1" applyAlignment="1">
      <alignment horizontal="justify" vertical="center" wrapText="1"/>
    </xf>
    <xf numFmtId="0" fontId="5" fillId="2" borderId="1" xfId="0" applyFont="1" applyFill="1" applyBorder="1" applyAlignment="1" applyProtection="1">
      <alignment horizontal="justify" vertical="center"/>
      <protection locked="0"/>
    </xf>
    <xf numFmtId="0" fontId="2" fillId="2" borderId="0" xfId="0" applyFont="1" applyFill="1" applyBorder="1" applyAlignment="1" applyProtection="1">
      <alignment horizontal="center" vertical="center" wrapText="1"/>
      <protection/>
    </xf>
    <xf numFmtId="3" fontId="2" fillId="2" borderId="6" xfId="0" applyNumberFormat="1" applyFont="1" applyFill="1" applyBorder="1" applyAlignment="1" applyProtection="1">
      <alignment horizontal="center" vertical="center" wrapText="1"/>
      <protection/>
    </xf>
    <xf numFmtId="173" fontId="2" fillId="2" borderId="6" xfId="0" applyNumberFormat="1" applyFont="1" applyFill="1" applyBorder="1" applyAlignment="1" applyProtection="1">
      <alignment horizontal="center" vertical="center" wrapText="1"/>
      <protection/>
    </xf>
    <xf numFmtId="172" fontId="9" fillId="2" borderId="1" xfId="0" applyNumberFormat="1" applyFont="1" applyFill="1" applyBorder="1" applyAlignment="1" applyProtection="1">
      <alignment horizontal="justify" vertical="center" wrapText="1"/>
      <protection/>
    </xf>
    <xf numFmtId="173" fontId="2" fillId="2" borderId="1" xfId="0" applyNumberFormat="1" applyFont="1" applyFill="1" applyBorder="1" applyAlignment="1" applyProtection="1">
      <alignment horizontal="center" vertical="center" wrapText="1"/>
      <protection locked="0"/>
    </xf>
    <xf numFmtId="172" fontId="3" fillId="2" borderId="6" xfId="0" applyNumberFormat="1" applyFont="1" applyFill="1" applyBorder="1" applyAlignment="1" applyProtection="1">
      <alignment horizontal="center" vertical="center" wrapText="1"/>
      <protection locked="0"/>
    </xf>
    <xf numFmtId="173" fontId="2" fillId="2" borderId="6" xfId="0" applyNumberFormat="1" applyFont="1" applyFill="1" applyBorder="1" applyAlignment="1" applyProtection="1">
      <alignment horizontal="center" vertical="center" wrapText="1"/>
      <protection locked="0"/>
    </xf>
    <xf numFmtId="0" fontId="0" fillId="0" borderId="10" xfId="0" applyFill="1" applyBorder="1" applyAlignment="1">
      <alignment/>
    </xf>
    <xf numFmtId="0" fontId="0" fillId="0" borderId="10" xfId="0" applyFill="1" applyBorder="1" applyAlignment="1">
      <alignment horizontal="justify" vertical="center"/>
    </xf>
    <xf numFmtId="14" fontId="0" fillId="0" borderId="10" xfId="0" applyNumberFormat="1" applyFill="1" applyBorder="1" applyAlignment="1">
      <alignment horizontal="center" vertical="center" wrapText="1"/>
    </xf>
    <xf numFmtId="0" fontId="0" fillId="0" borderId="10" xfId="0" applyFill="1" applyBorder="1" applyAlignment="1">
      <alignment horizontal="center" vertical="center" wrapText="1"/>
    </xf>
    <xf numFmtId="0" fontId="0" fillId="0" borderId="1" xfId="0" applyFill="1" applyBorder="1" applyAlignment="1">
      <alignment/>
    </xf>
    <xf numFmtId="0" fontId="0" fillId="0" borderId="1" xfId="0" applyFill="1" applyBorder="1" applyAlignment="1">
      <alignment horizontal="justify" vertical="center"/>
    </xf>
    <xf numFmtId="0" fontId="8" fillId="0" borderId="10" xfId="0" applyFont="1" applyFill="1" applyBorder="1" applyAlignment="1">
      <alignment horizontal="justify" vertical="center" wrapText="1"/>
    </xf>
    <xf numFmtId="2" fontId="8" fillId="0" borderId="17" xfId="0" applyNumberFormat="1" applyFont="1" applyFill="1" applyBorder="1" applyAlignment="1">
      <alignment horizontal="justify" vertical="center" wrapText="1"/>
    </xf>
    <xf numFmtId="2" fontId="8" fillId="0" borderId="18" xfId="0" applyNumberFormat="1" applyFont="1" applyFill="1" applyBorder="1" applyAlignment="1">
      <alignment horizontal="justify" vertical="center" wrapText="1"/>
    </xf>
    <xf numFmtId="2" fontId="8" fillId="2" borderId="18" xfId="0" applyNumberFormat="1" applyFont="1" applyFill="1" applyBorder="1" applyAlignment="1">
      <alignment horizontal="justify" vertical="center"/>
    </xf>
    <xf numFmtId="14" fontId="0" fillId="0" borderId="1" xfId="0" applyNumberFormat="1" applyFill="1" applyBorder="1" applyAlignment="1">
      <alignment horizontal="center" vertical="center" wrapText="1"/>
    </xf>
    <xf numFmtId="14" fontId="5" fillId="0" borderId="1" xfId="0" applyNumberFormat="1" applyFont="1" applyFill="1" applyBorder="1" applyAlignment="1" applyProtection="1">
      <alignment horizontal="center" vertical="center" wrapText="1"/>
      <protection locked="0"/>
    </xf>
    <xf numFmtId="2" fontId="8" fillId="0" borderId="18" xfId="0" applyNumberFormat="1" applyFont="1" applyFill="1" applyBorder="1" applyAlignment="1">
      <alignment horizontal="justify" vertical="center"/>
    </xf>
    <xf numFmtId="14" fontId="8" fillId="0" borderId="1" xfId="0" applyNumberFormat="1" applyFont="1" applyFill="1" applyBorder="1" applyAlignment="1">
      <alignment horizontal="center" vertical="center"/>
    </xf>
    <xf numFmtId="14" fontId="8" fillId="0" borderId="1" xfId="0" applyNumberFormat="1" applyFont="1" applyFill="1" applyBorder="1" applyAlignment="1">
      <alignment horizontal="center" vertical="center" wrapText="1"/>
    </xf>
    <xf numFmtId="0" fontId="5" fillId="0" borderId="18" xfId="0" applyFont="1" applyFill="1" applyBorder="1" applyAlignment="1">
      <alignment horizontal="justify" vertical="center" wrapText="1"/>
    </xf>
    <xf numFmtId="0" fontId="8" fillId="0" borderId="1" xfId="0" applyFont="1" applyFill="1" applyBorder="1" applyAlignment="1">
      <alignment horizontal="center" vertical="center"/>
    </xf>
    <xf numFmtId="0" fontId="8" fillId="0" borderId="1" xfId="0" applyFont="1" applyFill="1" applyBorder="1" applyAlignment="1">
      <alignment/>
    </xf>
    <xf numFmtId="14"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xf>
    <xf numFmtId="2" fontId="8" fillId="0" borderId="1" xfId="0" applyNumberFormat="1" applyFont="1" applyFill="1" applyBorder="1" applyAlignment="1">
      <alignment horizontal="justify" vertical="center" wrapText="1"/>
    </xf>
    <xf numFmtId="0" fontId="13" fillId="0" borderId="1" xfId="0" applyFont="1" applyFill="1" applyBorder="1" applyAlignment="1">
      <alignment horizontal="justify" vertical="center" wrapText="1"/>
    </xf>
    <xf numFmtId="0" fontId="5" fillId="0" borderId="1" xfId="0" applyFont="1" applyFill="1" applyBorder="1" applyAlignment="1">
      <alignment/>
    </xf>
    <xf numFmtId="14" fontId="0" fillId="0" borderId="1" xfId="0" applyNumberFormat="1" applyFill="1" applyBorder="1" applyAlignment="1">
      <alignment horizontal="center" vertical="center"/>
    </xf>
    <xf numFmtId="0" fontId="13" fillId="0" borderId="18" xfId="0" applyFont="1" applyFill="1" applyBorder="1" applyAlignment="1">
      <alignment horizontal="justify" vertical="center" wrapText="1"/>
    </xf>
    <xf numFmtId="14" fontId="0" fillId="0" borderId="1" xfId="0" applyNumberFormat="1" applyFill="1" applyBorder="1" applyAlignment="1">
      <alignment horizontal="right" vertical="center" wrapText="1"/>
    </xf>
    <xf numFmtId="0" fontId="13" fillId="0" borderId="1" xfId="0" applyFont="1" applyBorder="1" applyAlignment="1">
      <alignment horizontal="justify" vertical="center" wrapText="1"/>
    </xf>
    <xf numFmtId="9" fontId="0" fillId="0" borderId="1" xfId="0" applyNumberFormat="1" applyFill="1" applyBorder="1" applyAlignment="1">
      <alignment horizontal="center" vertical="center" wrapText="1"/>
    </xf>
    <xf numFmtId="0" fontId="0" fillId="0" borderId="13" xfId="0" applyFill="1" applyBorder="1" applyAlignment="1">
      <alignment/>
    </xf>
    <xf numFmtId="0" fontId="0" fillId="0" borderId="13" xfId="0" applyFill="1" applyBorder="1" applyAlignment="1">
      <alignment horizontal="justify" vertical="center"/>
    </xf>
    <xf numFmtId="0" fontId="5" fillId="0" borderId="13" xfId="0" applyFont="1" applyFill="1" applyBorder="1" applyAlignment="1">
      <alignment horizontal="justify" vertical="center"/>
    </xf>
    <xf numFmtId="17" fontId="5" fillId="0" borderId="13" xfId="0" applyNumberFormat="1" applyFont="1" applyFill="1" applyBorder="1" applyAlignment="1">
      <alignment horizontal="center" vertical="center"/>
    </xf>
    <xf numFmtId="17" fontId="5" fillId="0" borderId="19" xfId="0" applyNumberFormat="1" applyFont="1" applyFill="1" applyBorder="1" applyAlignment="1">
      <alignment horizontal="center" vertical="center"/>
    </xf>
    <xf numFmtId="14" fontId="0" fillId="0" borderId="13" xfId="0" applyNumberFormat="1" applyFill="1" applyBorder="1" applyAlignment="1">
      <alignment horizontal="center" vertical="center"/>
    </xf>
    <xf numFmtId="10" fontId="5" fillId="0" borderId="1" xfId="0" applyNumberFormat="1" applyFont="1" applyFill="1" applyBorder="1" applyAlignment="1">
      <alignment horizontal="center" vertical="center" wrapText="1"/>
    </xf>
    <xf numFmtId="10" fontId="0" fillId="0" borderId="10" xfId="0" applyNumberFormat="1" applyFill="1" applyBorder="1" applyAlignment="1">
      <alignment horizontal="center" vertical="center"/>
    </xf>
    <xf numFmtId="10"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xf>
    <xf numFmtId="10" fontId="5" fillId="0" borderId="15" xfId="0" applyNumberFormat="1" applyFont="1" applyFill="1" applyBorder="1" applyAlignment="1">
      <alignment horizontal="center" vertical="center" wrapText="1"/>
    </xf>
    <xf numFmtId="10" fontId="5" fillId="2" borderId="1" xfId="0" applyNumberFormat="1" applyFont="1" applyFill="1" applyBorder="1" applyAlignment="1" applyProtection="1">
      <alignment horizontal="center" vertical="center"/>
      <protection locked="0"/>
    </xf>
    <xf numFmtId="10" fontId="8" fillId="0" borderId="15" xfId="0" applyNumberFormat="1" applyFont="1" applyFill="1" applyBorder="1" applyAlignment="1">
      <alignment horizontal="center" vertical="center" wrapText="1"/>
    </xf>
    <xf numFmtId="10" fontId="0" fillId="0" borderId="13" xfId="0" applyNumberFormat="1" applyFill="1" applyBorder="1" applyAlignment="1">
      <alignment horizontal="center" vertical="center"/>
    </xf>
    <xf numFmtId="10" fontId="0" fillId="0" borderId="15" xfId="0" applyNumberFormat="1" applyFont="1" applyFill="1" applyBorder="1" applyAlignment="1">
      <alignment horizontal="center" vertical="center" wrapText="1"/>
    </xf>
    <xf numFmtId="10" fontId="0" fillId="0" borderId="0" xfId="0" applyNumberFormat="1" applyAlignment="1">
      <alignment/>
    </xf>
    <xf numFmtId="0" fontId="2" fillId="2" borderId="20" xfId="0" applyFont="1" applyFill="1" applyBorder="1" applyAlignment="1" applyProtection="1">
      <alignment horizontal="center" vertical="center" wrapText="1"/>
      <protection locked="0"/>
    </xf>
    <xf numFmtId="0" fontId="0" fillId="0" borderId="20" xfId="0" applyBorder="1" applyAlignment="1">
      <alignment/>
    </xf>
    <xf numFmtId="0" fontId="8" fillId="0" borderId="21" xfId="0" applyFont="1" applyBorder="1" applyAlignment="1">
      <alignment horizontal="justify" vertical="center"/>
    </xf>
    <xf numFmtId="172" fontId="2" fillId="2" borderId="1" xfId="0" applyNumberFormat="1" applyFont="1" applyFill="1" applyBorder="1" applyAlignment="1" applyProtection="1">
      <alignment horizontal="center" vertical="center" wrapText="1"/>
      <protection/>
    </xf>
    <xf numFmtId="0" fontId="0" fillId="0" borderId="22" xfId="0" applyFont="1" applyFill="1" applyBorder="1" applyAlignment="1">
      <alignment horizontal="justify" vertical="center"/>
    </xf>
    <xf numFmtId="0" fontId="0" fillId="0" borderId="22" xfId="0" applyFont="1" applyBorder="1" applyAlignment="1">
      <alignment horizontal="justify" vertical="center"/>
    </xf>
    <xf numFmtId="0" fontId="0" fillId="0" borderId="21" xfId="0" applyFont="1" applyFill="1" applyBorder="1" applyAlignment="1">
      <alignment horizontal="justify" vertical="center"/>
    </xf>
    <xf numFmtId="0" fontId="0" fillId="0" borderId="6" xfId="0" applyFill="1" applyBorder="1" applyAlignment="1">
      <alignment horizontal="justify" vertical="center"/>
    </xf>
    <xf numFmtId="0" fontId="0" fillId="0" borderId="22" xfId="0" applyFill="1" applyBorder="1" applyAlignment="1">
      <alignment horizontal="justify" vertical="center"/>
    </xf>
    <xf numFmtId="0" fontId="0" fillId="0" borderId="22" xfId="0" applyBorder="1" applyAlignment="1">
      <alignment horizontal="justify" vertical="center"/>
    </xf>
    <xf numFmtId="0" fontId="8" fillId="0" borderId="6" xfId="0" applyFont="1" applyFill="1" applyBorder="1" applyAlignment="1">
      <alignment horizontal="justify" vertical="center" wrapText="1"/>
    </xf>
    <xf numFmtId="0" fontId="0" fillId="0" borderId="21" xfId="0" applyBorder="1" applyAlignment="1">
      <alignment horizontal="justify" vertical="center"/>
    </xf>
    <xf numFmtId="0" fontId="0" fillId="0" borderId="6" xfId="0" applyFill="1" applyBorder="1" applyAlignment="1">
      <alignment horizontal="center" vertical="center" wrapText="1"/>
    </xf>
    <xf numFmtId="0" fontId="0" fillId="0" borderId="21" xfId="0" applyBorder="1" applyAlignment="1">
      <alignment/>
    </xf>
    <xf numFmtId="14" fontId="0" fillId="0" borderId="23" xfId="0" applyNumberFormat="1" applyFill="1" applyBorder="1" applyAlignment="1">
      <alignment horizontal="center" vertical="center" wrapText="1"/>
    </xf>
    <xf numFmtId="0" fontId="2" fillId="2" borderId="6" xfId="0" applyFont="1" applyFill="1" applyBorder="1" applyAlignment="1" applyProtection="1">
      <alignment horizontal="center" vertical="center" wrapText="1"/>
      <protection locked="0"/>
    </xf>
    <xf numFmtId="0" fontId="0" fillId="0" borderId="21" xfId="0" applyFill="1" applyBorder="1" applyAlignment="1">
      <alignment horizontal="justify" vertical="center"/>
    </xf>
    <xf numFmtId="0" fontId="5" fillId="0" borderId="1" xfId="0" applyFont="1" applyFill="1" applyBorder="1" applyAlignment="1" applyProtection="1">
      <alignment horizontal="center" vertical="center" wrapText="1"/>
      <protection locked="0"/>
    </xf>
    <xf numFmtId="0" fontId="0" fillId="0" borderId="1" xfId="0" applyFill="1" applyBorder="1" applyAlignment="1">
      <alignment horizontal="center" vertical="center" wrapText="1"/>
    </xf>
    <xf numFmtId="14" fontId="0" fillId="0" borderId="6" xfId="0" applyNumberFormat="1" applyFill="1"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6" xfId="0" applyFont="1" applyFill="1" applyBorder="1" applyAlignment="1">
      <alignment horizontal="justify" vertical="center"/>
    </xf>
    <xf numFmtId="2" fontId="8" fillId="0" borderId="24" xfId="0" applyNumberFormat="1" applyFont="1" applyFill="1" applyBorder="1" applyAlignment="1">
      <alignment horizontal="justify" vertical="center" wrapText="1"/>
    </xf>
    <xf numFmtId="0" fontId="0" fillId="0" borderId="25" xfId="0" applyFont="1" applyBorder="1" applyAlignment="1">
      <alignment horizontal="justify" vertical="center"/>
    </xf>
    <xf numFmtId="0" fontId="0" fillId="0" borderId="26" xfId="0" applyFont="1" applyBorder="1" applyAlignment="1">
      <alignment horizontal="justify" vertical="center"/>
    </xf>
    <xf numFmtId="0" fontId="0" fillId="0" borderId="6" xfId="0" applyFill="1" applyBorder="1" applyAlignment="1">
      <alignment/>
    </xf>
    <xf numFmtId="0" fontId="0" fillId="0" borderId="21" xfId="0" applyFill="1" applyBorder="1" applyAlignment="1">
      <alignment/>
    </xf>
    <xf numFmtId="0" fontId="0" fillId="0" borderId="6" xfId="0" applyFill="1" applyBorder="1" applyAlignment="1">
      <alignment horizontal="justify" vertical="center" wrapText="1"/>
    </xf>
    <xf numFmtId="172" fontId="2" fillId="2" borderId="6" xfId="0" applyNumberFormat="1" applyFont="1" applyFill="1" applyBorder="1" applyAlignment="1" applyProtection="1">
      <alignment horizontal="center" vertical="center" wrapText="1"/>
      <protection/>
    </xf>
    <xf numFmtId="0" fontId="2" fillId="2" borderId="16" xfId="0"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xf>
    <xf numFmtId="0" fontId="2" fillId="2" borderId="3" xfId="0" applyFont="1" applyFill="1" applyBorder="1" applyAlignment="1" applyProtection="1">
      <alignment horizontal="center" vertical="center" wrapText="1"/>
      <protection/>
    </xf>
    <xf numFmtId="0" fontId="2" fillId="2" borderId="27" xfId="0"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wrapText="1"/>
      <protection/>
    </xf>
    <xf numFmtId="0" fontId="10" fillId="2" borderId="15" xfId="0" applyFont="1" applyFill="1" applyBorder="1" applyAlignment="1" applyProtection="1">
      <alignment horizontal="justify" vertical="center" wrapText="1"/>
      <protection/>
    </xf>
    <xf numFmtId="0" fontId="10" fillId="2" borderId="28" xfId="0" applyFont="1" applyFill="1" applyBorder="1" applyAlignment="1" applyProtection="1">
      <alignment horizontal="justify" vertical="center" wrapText="1"/>
      <protection/>
    </xf>
    <xf numFmtId="0" fontId="2" fillId="2" borderId="1" xfId="0" applyFont="1" applyFill="1" applyBorder="1" applyAlignment="1" applyProtection="1">
      <alignment horizontal="center" vertical="center" wrapText="1"/>
      <protection/>
    </xf>
    <xf numFmtId="0" fontId="2" fillId="2" borderId="15" xfId="0" applyFont="1" applyFill="1" applyBorder="1" applyAlignment="1" applyProtection="1">
      <alignment horizontal="center" vertical="center" wrapText="1"/>
      <protection/>
    </xf>
    <xf numFmtId="0" fontId="2" fillId="2" borderId="28" xfId="0" applyFont="1" applyFill="1" applyBorder="1" applyAlignment="1" applyProtection="1">
      <alignment horizontal="center" vertical="center" wrapText="1"/>
      <protection/>
    </xf>
    <xf numFmtId="0" fontId="2" fillId="2" borderId="29" xfId="0" applyFont="1" applyFill="1" applyBorder="1" applyAlignment="1" applyProtection="1">
      <alignment horizontal="center" vertical="center" wrapText="1"/>
      <protection/>
    </xf>
    <xf numFmtId="0" fontId="2" fillId="2" borderId="1"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xf>
    <xf numFmtId="0" fontId="10" fillId="2" borderId="29" xfId="0" applyFont="1" applyFill="1" applyBorder="1" applyAlignment="1" applyProtection="1">
      <alignment horizontal="justify" vertical="center" wrapText="1"/>
      <protection/>
    </xf>
    <xf numFmtId="0" fontId="2" fillId="2" borderId="6" xfId="0" applyFont="1" applyFill="1" applyBorder="1" applyAlignment="1" applyProtection="1">
      <alignment horizontal="center" vertical="center" wrapText="1"/>
      <protection/>
    </xf>
    <xf numFmtId="0" fontId="2" fillId="2" borderId="6" xfId="0" applyFont="1" applyFill="1" applyBorder="1" applyAlignment="1" applyProtection="1">
      <alignment horizontal="left" vertical="center" wrapText="1"/>
      <protection/>
    </xf>
    <xf numFmtId="0" fontId="2" fillId="2" borderId="22" xfId="0" applyFont="1" applyFill="1" applyBorder="1" applyAlignment="1" applyProtection="1">
      <alignment horizontal="left" vertical="center" wrapText="1"/>
      <protection/>
    </xf>
    <xf numFmtId="0" fontId="2" fillId="2" borderId="0" xfId="0" applyFont="1" applyFill="1" applyBorder="1" applyAlignment="1" applyProtection="1">
      <alignment horizontal="left"/>
      <protection/>
    </xf>
    <xf numFmtId="0" fontId="2" fillId="2" borderId="15" xfId="0" applyFont="1" applyFill="1" applyBorder="1" applyAlignment="1" applyProtection="1">
      <alignment horizontal="right"/>
      <protection/>
    </xf>
    <xf numFmtId="0" fontId="2" fillId="2" borderId="29" xfId="0" applyFont="1" applyFill="1" applyBorder="1" applyAlignment="1" applyProtection="1">
      <alignment horizontal="right"/>
      <protection/>
    </xf>
    <xf numFmtId="0" fontId="2" fillId="2" borderId="1" xfId="0" applyFont="1" applyFill="1" applyBorder="1" applyAlignment="1" applyProtection="1">
      <alignment horizontal="right"/>
      <protection/>
    </xf>
    <xf numFmtId="0" fontId="2" fillId="2" borderId="1" xfId="0" applyFont="1" applyFill="1" applyBorder="1" applyAlignment="1" applyProtection="1">
      <alignment horizontal="left"/>
      <protection/>
    </xf>
    <xf numFmtId="0" fontId="2" fillId="2" borderId="21" xfId="0" applyFont="1" applyFill="1" applyBorder="1" applyAlignment="1" applyProtection="1">
      <alignment horizontal="left"/>
      <protection/>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justify" vertical="center" wrapText="1"/>
      <protection locked="0"/>
    </xf>
    <xf numFmtId="0" fontId="5" fillId="0" borderId="11" xfId="0" applyFont="1" applyFill="1" applyBorder="1" applyAlignment="1" applyProtection="1">
      <alignment horizontal="justify" vertical="center" wrapText="1"/>
      <protection locked="0"/>
    </xf>
    <xf numFmtId="0" fontId="0" fillId="0" borderId="11" xfId="0" applyBorder="1" applyAlignment="1">
      <alignment horizontal="justify" vertical="center" wrapText="1"/>
    </xf>
    <xf numFmtId="17" fontId="5" fillId="0" borderId="1" xfId="0" applyNumberFormat="1" applyFont="1" applyFill="1" applyBorder="1" applyAlignment="1" applyProtection="1">
      <alignment horizontal="center" vertical="center" wrapText="1"/>
      <protection locked="0"/>
    </xf>
    <xf numFmtId="0" fontId="0" fillId="0" borderId="1" xfId="0"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0" fillId="0" borderId="1" xfId="0" applyBorder="1" applyAlignment="1">
      <alignment horizontal="justify" vertical="center" wrapText="1"/>
    </xf>
    <xf numFmtId="21" fontId="5"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justify" vertical="center" wrapText="1"/>
      <protection locked="0"/>
    </xf>
    <xf numFmtId="0" fontId="0" fillId="0" borderId="1" xfId="0" applyFill="1" applyBorder="1" applyAlignment="1">
      <alignment horizontal="justify" vertical="center" wrapText="1"/>
    </xf>
    <xf numFmtId="0" fontId="14" fillId="0" borderId="1" xfId="0"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17" fontId="8" fillId="0" borderId="1" xfId="0" applyNumberFormat="1" applyFont="1" applyBorder="1" applyAlignment="1" applyProtection="1">
      <alignment horizontal="center" vertical="center" wrapText="1"/>
      <protection locked="0"/>
    </xf>
    <xf numFmtId="0" fontId="0" fillId="0" borderId="1" xfId="0" applyBorder="1" applyAlignment="1">
      <alignment horizontal="center" vertical="center"/>
    </xf>
    <xf numFmtId="17" fontId="0" fillId="0" borderId="1" xfId="0" applyNumberFormat="1" applyBorder="1" applyAlignment="1">
      <alignment horizontal="center" vertical="center"/>
    </xf>
    <xf numFmtId="0" fontId="5"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1" xfId="0" applyFont="1" applyBorder="1" applyAlignment="1">
      <alignment horizontal="justify" vertical="center" wrapText="1"/>
    </xf>
    <xf numFmtId="0" fontId="8" fillId="0" borderId="1" xfId="0" applyFont="1" applyBorder="1" applyAlignment="1">
      <alignment horizontal="center" vertical="center"/>
    </xf>
    <xf numFmtId="3" fontId="8" fillId="0" borderId="1" xfId="0" applyNumberFormat="1" applyFont="1" applyFill="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5" fillId="0" borderId="11" xfId="0" applyFont="1" applyBorder="1" applyAlignment="1" applyProtection="1">
      <alignment horizontal="justify" vertical="center" wrapText="1"/>
      <protection locked="0"/>
    </xf>
    <xf numFmtId="0" fontId="5" fillId="0" borderId="1" xfId="0" applyFont="1" applyBorder="1" applyAlignment="1">
      <alignment horizontal="center" vertical="center"/>
    </xf>
    <xf numFmtId="0" fontId="2" fillId="0" borderId="1" xfId="0" applyFont="1" applyBorder="1" applyAlignment="1" applyProtection="1">
      <alignment horizontal="justify" vertical="center" wrapText="1"/>
      <protection locked="0"/>
    </xf>
    <xf numFmtId="0" fontId="5" fillId="0" borderId="1" xfId="0" applyFont="1" applyBorder="1" applyAlignment="1" applyProtection="1">
      <alignment horizontal="justify" vertical="center" wrapText="1"/>
      <protection locked="0"/>
    </xf>
    <xf numFmtId="0" fontId="5" fillId="0" borderId="30" xfId="0" applyFont="1" applyFill="1" applyBorder="1" applyAlignment="1" applyProtection="1">
      <alignment horizontal="center" vertical="center" wrapText="1"/>
      <protection locked="0"/>
    </xf>
    <xf numFmtId="0" fontId="0" fillId="0" borderId="11" xfId="0" applyBorder="1" applyAlignment="1">
      <alignment horizontal="center" vertical="center"/>
    </xf>
    <xf numFmtId="0" fontId="5"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justify" vertical="center" wrapText="1"/>
      <protection locked="0"/>
    </xf>
    <xf numFmtId="0" fontId="0" fillId="0" borderId="1" xfId="0" applyBorder="1" applyAlignment="1">
      <alignment horizontal="justify" vertical="center"/>
    </xf>
    <xf numFmtId="10" fontId="0" fillId="0" borderId="6" xfId="0" applyNumberFormat="1" applyFill="1" applyBorder="1" applyAlignment="1">
      <alignment horizontal="center" vertical="center"/>
    </xf>
    <xf numFmtId="10" fontId="0" fillId="0" borderId="21" xfId="0" applyNumberFormat="1" applyFill="1" applyBorder="1" applyAlignment="1">
      <alignment horizontal="center" vertical="center"/>
    </xf>
    <xf numFmtId="10" fontId="8" fillId="0" borderId="6" xfId="0" applyNumberFormat="1" applyFont="1" applyFill="1" applyBorder="1" applyAlignment="1">
      <alignment horizontal="center" vertical="center" wrapText="1"/>
    </xf>
    <xf numFmtId="10" fontId="0" fillId="0" borderId="21" xfId="0" applyNumberFormat="1" applyBorder="1" applyAlignment="1">
      <alignment horizontal="center" vertical="center"/>
    </xf>
    <xf numFmtId="0" fontId="2" fillId="2" borderId="9" xfId="0" applyFont="1" applyFill="1" applyBorder="1" applyAlignment="1" applyProtection="1">
      <alignment horizontal="left"/>
      <protection locked="0"/>
    </xf>
    <xf numFmtId="0" fontId="2" fillId="2" borderId="7" xfId="0" applyFont="1" applyFill="1" applyBorder="1" applyAlignment="1" applyProtection="1">
      <alignment horizontal="left"/>
      <protection locked="0"/>
    </xf>
    <xf numFmtId="0" fontId="2" fillId="2" borderId="31" xfId="0" applyFont="1" applyFill="1" applyBorder="1" applyAlignment="1" applyProtection="1">
      <alignment horizontal="left"/>
      <protection locked="0"/>
    </xf>
    <xf numFmtId="0" fontId="2" fillId="2" borderId="32" xfId="0" applyFont="1" applyFill="1" applyBorder="1" applyAlignment="1" applyProtection="1">
      <alignment horizontal="left"/>
      <protection locked="0"/>
    </xf>
    <xf numFmtId="49" fontId="2" fillId="2" borderId="1" xfId="0" applyNumberFormat="1" applyFont="1" applyFill="1" applyBorder="1" applyAlignment="1" applyProtection="1">
      <alignment horizontal="center" vertical="center" wrapText="1"/>
      <protection locked="0"/>
    </xf>
    <xf numFmtId="0" fontId="2" fillId="2" borderId="22" xfId="0" applyFont="1" applyFill="1" applyBorder="1" applyAlignment="1" applyProtection="1">
      <alignment horizontal="center" vertical="center" wrapText="1"/>
      <protection/>
    </xf>
    <xf numFmtId="10" fontId="0" fillId="0" borderId="22" xfId="0" applyNumberFormat="1" applyFill="1" applyBorder="1" applyAlignment="1">
      <alignment horizontal="center" vertical="center"/>
    </xf>
    <xf numFmtId="10" fontId="0" fillId="0" borderId="22" xfId="0" applyNumberFormat="1" applyBorder="1" applyAlignment="1">
      <alignment horizontal="center" vertical="center"/>
    </xf>
    <xf numFmtId="10" fontId="0" fillId="0" borderId="6" xfId="0" applyNumberForma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47"/>
  <sheetViews>
    <sheetView tabSelected="1" zoomScale="75" zoomScaleNormal="75" workbookViewId="0" topLeftCell="A1">
      <selection activeCell="L31" sqref="L31"/>
    </sheetView>
  </sheetViews>
  <sheetFormatPr defaultColWidth="11.421875" defaultRowHeight="12.75"/>
  <cols>
    <col min="1" max="1" width="14.57421875" style="0" customWidth="1"/>
    <col min="2" max="2" width="7.57421875" style="0" customWidth="1"/>
    <col min="4" max="4" width="15.421875" style="0" customWidth="1"/>
    <col min="5" max="5" width="13.140625" style="0" customWidth="1"/>
    <col min="6" max="6" width="8.00390625" style="0" customWidth="1"/>
    <col min="7" max="7" width="10.57421875" style="0" customWidth="1"/>
    <col min="8" max="8" width="12.421875" style="0" customWidth="1"/>
    <col min="9" max="9" width="7.7109375" style="0" customWidth="1"/>
    <col min="10" max="10" width="10.28125" style="0" customWidth="1"/>
    <col min="11" max="11" width="6.7109375" style="0" hidden="1" customWidth="1"/>
    <col min="12" max="12" width="9.57421875" style="0" customWidth="1"/>
    <col min="13" max="13" width="8.8515625" style="0" hidden="1" customWidth="1"/>
    <col min="14" max="14" width="9.28125" style="0" hidden="1" customWidth="1"/>
    <col min="15" max="15" width="14.7109375" style="0" customWidth="1"/>
    <col min="16" max="16" width="8.7109375" style="0" hidden="1" customWidth="1"/>
    <col min="17" max="18" width="9.140625" style="0" hidden="1" customWidth="1"/>
    <col min="19" max="19" width="7.8515625" style="0" hidden="1" customWidth="1"/>
    <col min="20" max="20" width="8.57421875" style="0" hidden="1" customWidth="1"/>
    <col min="21" max="21" width="9.421875" style="0" hidden="1" customWidth="1"/>
    <col min="22" max="22" width="8.8515625" style="0" hidden="1" customWidth="1"/>
    <col min="23" max="23" width="9.00390625" style="0" hidden="1" customWidth="1"/>
    <col min="24" max="25" width="11.421875" style="0" hidden="1" customWidth="1"/>
    <col min="26" max="27" width="22.8515625" style="0" customWidth="1"/>
    <col min="28" max="28" width="16.57421875" style="0" customWidth="1"/>
    <col min="29" max="29" width="13.28125" style="0" customWidth="1"/>
    <col min="31" max="31" width="9.57421875" style="0" customWidth="1"/>
    <col min="32" max="32" width="10.8515625" style="0" customWidth="1"/>
    <col min="33" max="33" width="11.57421875" style="0" customWidth="1"/>
    <col min="34" max="37" width="0" style="0" hidden="1" customWidth="1"/>
    <col min="38" max="38" width="38.8515625" style="0" customWidth="1"/>
  </cols>
  <sheetData>
    <row r="1" spans="1:38" ht="15.75">
      <c r="A1" s="1" t="s">
        <v>0</v>
      </c>
      <c r="B1" s="2"/>
      <c r="C1" s="3"/>
      <c r="D1" s="1"/>
      <c r="E1" s="1"/>
      <c r="F1" s="4"/>
      <c r="G1" s="4"/>
      <c r="H1" s="1"/>
      <c r="I1" s="5"/>
      <c r="J1" s="5"/>
      <c r="K1" s="3"/>
      <c r="L1" s="3"/>
      <c r="M1" s="6"/>
      <c r="N1" s="6"/>
      <c r="O1" s="7"/>
      <c r="P1" s="8"/>
      <c r="Q1" s="3"/>
      <c r="R1" s="3"/>
      <c r="S1" s="3"/>
      <c r="T1" s="3"/>
      <c r="U1" s="3"/>
      <c r="V1" s="3"/>
      <c r="W1" s="3"/>
      <c r="X1" s="3"/>
      <c r="Y1" s="3"/>
      <c r="Z1" s="9"/>
      <c r="AA1" s="9"/>
      <c r="AB1" s="9"/>
      <c r="AC1" s="9"/>
      <c r="AD1" s="10"/>
      <c r="AE1" s="4"/>
      <c r="AF1" s="4"/>
      <c r="AG1" s="4"/>
      <c r="AH1" s="11"/>
      <c r="AI1" s="12"/>
      <c r="AJ1" s="12"/>
      <c r="AK1" s="12"/>
      <c r="AL1" s="12"/>
    </row>
    <row r="2" spans="1:38" ht="15.75">
      <c r="A2" s="1" t="s">
        <v>1</v>
      </c>
      <c r="B2" s="2"/>
      <c r="C2" s="3"/>
      <c r="D2" s="1"/>
      <c r="E2" s="1"/>
      <c r="F2" s="4"/>
      <c r="G2" s="4"/>
      <c r="H2" s="1"/>
      <c r="I2" s="5"/>
      <c r="J2" s="5"/>
      <c r="K2" s="3"/>
      <c r="L2" s="3"/>
      <c r="M2" s="6"/>
      <c r="N2" s="6"/>
      <c r="O2" s="7"/>
      <c r="P2" s="8"/>
      <c r="Q2" s="3"/>
      <c r="R2" s="3"/>
      <c r="S2" s="3"/>
      <c r="T2" s="3"/>
      <c r="U2" s="3"/>
      <c r="V2" s="3"/>
      <c r="W2" s="3"/>
      <c r="X2" s="3"/>
      <c r="Y2" s="3"/>
      <c r="Z2" s="9"/>
      <c r="AA2" s="9"/>
      <c r="AB2" s="9"/>
      <c r="AC2" s="9"/>
      <c r="AD2" s="10"/>
      <c r="AE2" s="4"/>
      <c r="AF2" s="4"/>
      <c r="AG2" s="4"/>
      <c r="AH2" s="11"/>
      <c r="AI2" s="12"/>
      <c r="AJ2" s="12"/>
      <c r="AK2" s="12"/>
      <c r="AL2" s="12"/>
    </row>
    <row r="3" spans="1:38" ht="15.75">
      <c r="A3" s="10" t="s">
        <v>2</v>
      </c>
      <c r="B3" s="13"/>
      <c r="C3" s="14"/>
      <c r="D3" s="10"/>
      <c r="E3" s="10"/>
      <c r="F3" s="4"/>
      <c r="G3" s="4"/>
      <c r="H3" s="10"/>
      <c r="I3" s="5"/>
      <c r="J3" s="5"/>
      <c r="K3" s="14"/>
      <c r="L3" s="14"/>
      <c r="M3" s="6"/>
      <c r="N3" s="6"/>
      <c r="O3" s="7"/>
      <c r="P3" s="8"/>
      <c r="Q3" s="14"/>
      <c r="R3" s="14"/>
      <c r="S3" s="14"/>
      <c r="T3" s="14"/>
      <c r="U3" s="14"/>
      <c r="V3" s="14"/>
      <c r="W3" s="14"/>
      <c r="X3" s="14"/>
      <c r="Y3" s="14"/>
      <c r="Z3" s="9"/>
      <c r="AA3" s="9"/>
      <c r="AB3" s="9"/>
      <c r="AC3" s="9"/>
      <c r="AD3" s="10"/>
      <c r="AE3" s="4"/>
      <c r="AF3" s="4"/>
      <c r="AG3" s="4"/>
      <c r="AH3" s="11"/>
      <c r="AI3" s="12"/>
      <c r="AJ3" s="12"/>
      <c r="AK3" s="12"/>
      <c r="AL3" s="12"/>
    </row>
    <row r="4" spans="1:38" ht="12.75">
      <c r="A4" s="210"/>
      <c r="B4" s="210"/>
      <c r="C4" s="210"/>
      <c r="D4" s="210"/>
      <c r="E4" s="210"/>
      <c r="F4" s="210"/>
      <c r="G4" s="210"/>
      <c r="H4" s="210"/>
      <c r="I4" s="210"/>
      <c r="J4" s="210"/>
      <c r="K4" s="210"/>
      <c r="L4" s="210"/>
      <c r="M4" s="210"/>
      <c r="N4" s="210"/>
      <c r="O4" s="210"/>
      <c r="P4" s="210"/>
      <c r="Q4" s="210"/>
      <c r="R4" s="210"/>
      <c r="S4" s="210"/>
      <c r="T4" s="210"/>
      <c r="U4" s="210"/>
      <c r="V4" s="16"/>
      <c r="W4" s="16"/>
      <c r="X4" s="16"/>
      <c r="Y4" s="16"/>
      <c r="Z4" s="17"/>
      <c r="AA4" s="17"/>
      <c r="AB4" s="17"/>
      <c r="AC4" s="17"/>
      <c r="AD4" s="15"/>
      <c r="AE4" s="18"/>
      <c r="AF4" s="18"/>
      <c r="AG4" s="18"/>
      <c r="AH4" s="19"/>
      <c r="AI4" s="20"/>
      <c r="AJ4" s="20"/>
      <c r="AK4" s="20"/>
      <c r="AL4" s="20"/>
    </row>
    <row r="5" spans="1:38" ht="90">
      <c r="A5" s="211" t="s">
        <v>3</v>
      </c>
      <c r="B5" s="212"/>
      <c r="C5" s="21" t="s">
        <v>4</v>
      </c>
      <c r="D5" s="21" t="s">
        <v>5</v>
      </c>
      <c r="E5" s="16"/>
      <c r="F5" s="18"/>
      <c r="G5" s="18"/>
      <c r="H5" s="15"/>
      <c r="I5" s="22"/>
      <c r="J5" s="22"/>
      <c r="K5" s="16"/>
      <c r="L5" s="16"/>
      <c r="M5" s="23"/>
      <c r="N5" s="23"/>
      <c r="O5" s="24"/>
      <c r="P5" s="25"/>
      <c r="Q5" s="16"/>
      <c r="R5" s="16"/>
      <c r="S5" s="16"/>
      <c r="T5" s="16"/>
      <c r="U5" s="16"/>
      <c r="V5" s="16"/>
      <c r="W5" s="16"/>
      <c r="X5" s="16"/>
      <c r="Y5" s="16"/>
      <c r="Z5" s="17"/>
      <c r="AA5" s="17"/>
      <c r="AB5" s="17"/>
      <c r="AC5" s="17"/>
      <c r="AD5" s="15"/>
      <c r="AE5" s="18"/>
      <c r="AF5" s="18"/>
      <c r="AG5" s="18"/>
      <c r="AH5" s="19"/>
      <c r="AI5" s="20"/>
      <c r="AJ5" s="20"/>
      <c r="AK5" s="20"/>
      <c r="AL5" s="20"/>
    </row>
    <row r="6" spans="1:38" ht="12.75">
      <c r="A6" s="213" t="s">
        <v>144</v>
      </c>
      <c r="B6" s="213"/>
      <c r="C6" s="26">
        <v>38353</v>
      </c>
      <c r="D6" s="26">
        <v>38717</v>
      </c>
      <c r="E6" s="15"/>
      <c r="F6" s="18"/>
      <c r="G6" s="18"/>
      <c r="H6" s="15"/>
      <c r="I6" s="22"/>
      <c r="J6" s="22"/>
      <c r="K6" s="16"/>
      <c r="L6" s="16"/>
      <c r="M6" s="27"/>
      <c r="N6" s="27"/>
      <c r="O6" s="28"/>
      <c r="P6" s="25"/>
      <c r="Q6" s="16"/>
      <c r="R6" s="16"/>
      <c r="S6" s="16"/>
      <c r="T6" s="16"/>
      <c r="U6" s="16"/>
      <c r="V6" s="16"/>
      <c r="W6" s="16"/>
      <c r="X6" s="16"/>
      <c r="Y6" s="16"/>
      <c r="Z6" s="17"/>
      <c r="AA6" s="17"/>
      <c r="AB6" s="17"/>
      <c r="AC6" s="17"/>
      <c r="AD6" s="15"/>
      <c r="AE6" s="18"/>
      <c r="AF6" s="18"/>
      <c r="AG6" s="18"/>
      <c r="AH6" s="19"/>
      <c r="AI6" s="20"/>
      <c r="AJ6" s="20"/>
      <c r="AK6" s="20"/>
      <c r="AL6" s="20"/>
    </row>
    <row r="7" spans="1:38" ht="12.75">
      <c r="A7" s="214"/>
      <c r="B7" s="214"/>
      <c r="C7" s="214"/>
      <c r="D7" s="214"/>
      <c r="E7" s="215"/>
      <c r="F7" s="215"/>
      <c r="G7" s="215"/>
      <c r="H7" s="215"/>
      <c r="I7" s="215"/>
      <c r="J7" s="215"/>
      <c r="K7" s="215"/>
      <c r="L7" s="215"/>
      <c r="M7" s="215"/>
      <c r="N7" s="215"/>
      <c r="O7" s="215"/>
      <c r="P7" s="215"/>
      <c r="Q7" s="29"/>
      <c r="R7" s="29"/>
      <c r="S7" s="29"/>
      <c r="T7" s="29"/>
      <c r="U7" s="29"/>
      <c r="V7" s="29"/>
      <c r="W7" s="29"/>
      <c r="X7" s="29"/>
      <c r="Y7" s="29"/>
      <c r="Z7" s="17"/>
      <c r="AA7" s="17"/>
      <c r="AB7" s="17"/>
      <c r="AC7" s="17"/>
      <c r="AD7" s="15"/>
      <c r="AE7" s="18"/>
      <c r="AF7" s="18"/>
      <c r="AG7" s="18"/>
      <c r="AH7" s="19"/>
      <c r="AI7" s="30"/>
      <c r="AJ7" s="30"/>
      <c r="AK7" s="30"/>
      <c r="AL7" s="30"/>
    </row>
    <row r="8" spans="1:38" ht="12.75">
      <c r="A8" s="31"/>
      <c r="B8" s="196" t="s">
        <v>6</v>
      </c>
      <c r="C8" s="196"/>
      <c r="D8" s="196"/>
      <c r="E8" s="196"/>
      <c r="F8" s="196"/>
      <c r="G8" s="196"/>
      <c r="H8" s="196"/>
      <c r="I8" s="196"/>
      <c r="J8" s="196"/>
      <c r="K8" s="196"/>
      <c r="L8" s="101"/>
      <c r="M8" s="189"/>
      <c r="N8" s="189"/>
      <c r="O8" s="189"/>
      <c r="P8" s="189"/>
      <c r="Q8" s="189"/>
      <c r="R8" s="189"/>
      <c r="S8" s="189"/>
      <c r="T8" s="189"/>
      <c r="U8" s="189"/>
      <c r="V8" s="189"/>
      <c r="W8" s="189"/>
      <c r="X8" s="189"/>
      <c r="Y8" s="190"/>
      <c r="Z8" s="200" t="s">
        <v>7</v>
      </c>
      <c r="AA8" s="200" t="s">
        <v>8</v>
      </c>
      <c r="AB8" s="201" t="s">
        <v>205</v>
      </c>
      <c r="AC8" s="202"/>
      <c r="AD8" s="188" t="s">
        <v>9</v>
      </c>
      <c r="AE8" s="189"/>
      <c r="AF8" s="189"/>
      <c r="AG8" s="189"/>
      <c r="AH8" s="32"/>
      <c r="AI8" s="33"/>
      <c r="AJ8" s="33"/>
      <c r="AK8" s="34"/>
      <c r="AL8" s="200" t="s">
        <v>10</v>
      </c>
    </row>
    <row r="9" spans="1:38" ht="12.75">
      <c r="A9" s="196" t="s">
        <v>11</v>
      </c>
      <c r="B9" s="196" t="s">
        <v>12</v>
      </c>
      <c r="C9" s="196" t="s">
        <v>13</v>
      </c>
      <c r="D9" s="196" t="s">
        <v>14</v>
      </c>
      <c r="E9" s="196" t="s">
        <v>15</v>
      </c>
      <c r="F9" s="161" t="s">
        <v>16</v>
      </c>
      <c r="G9" s="161"/>
      <c r="H9" s="208" t="s">
        <v>17</v>
      </c>
      <c r="I9" s="188" t="s">
        <v>18</v>
      </c>
      <c r="J9" s="189"/>
      <c r="K9" s="190"/>
      <c r="L9" s="104"/>
      <c r="M9" s="205"/>
      <c r="N9" s="205"/>
      <c r="O9" s="192"/>
      <c r="P9" s="192"/>
      <c r="Q9" s="192"/>
      <c r="R9" s="192"/>
      <c r="S9" s="192"/>
      <c r="T9" s="192"/>
      <c r="U9" s="192"/>
      <c r="V9" s="192"/>
      <c r="W9" s="192"/>
      <c r="X9" s="192"/>
      <c r="Y9" s="193"/>
      <c r="Z9" s="200"/>
      <c r="AA9" s="200"/>
      <c r="AB9" s="203"/>
      <c r="AC9" s="204"/>
      <c r="AD9" s="191"/>
      <c r="AE9" s="192"/>
      <c r="AF9" s="192"/>
      <c r="AG9" s="192"/>
      <c r="AH9" s="35"/>
      <c r="AI9" s="36"/>
      <c r="AJ9" s="36"/>
      <c r="AK9" s="37"/>
      <c r="AL9" s="200"/>
    </row>
    <row r="10" spans="1:38" ht="41.25" customHeight="1">
      <c r="A10" s="196"/>
      <c r="B10" s="196"/>
      <c r="C10" s="196"/>
      <c r="D10" s="196"/>
      <c r="E10" s="196"/>
      <c r="F10" s="161"/>
      <c r="G10" s="161"/>
      <c r="H10" s="209"/>
      <c r="I10" s="191"/>
      <c r="J10" s="192"/>
      <c r="K10" s="193"/>
      <c r="L10" s="194" t="s">
        <v>145</v>
      </c>
      <c r="M10" s="195"/>
      <c r="N10" s="206"/>
      <c r="O10" s="194" t="s">
        <v>19</v>
      </c>
      <c r="P10" s="195"/>
      <c r="Q10" s="196" t="s">
        <v>20</v>
      </c>
      <c r="R10" s="196"/>
      <c r="S10" s="196"/>
      <c r="T10" s="197" t="s">
        <v>21</v>
      </c>
      <c r="U10" s="198"/>
      <c r="V10" s="199"/>
      <c r="W10" s="197" t="s">
        <v>22</v>
      </c>
      <c r="X10" s="198"/>
      <c r="Y10" s="199"/>
      <c r="Z10" s="200"/>
      <c r="AA10" s="200"/>
      <c r="AB10" s="173" t="s">
        <v>206</v>
      </c>
      <c r="AC10" s="173" t="s">
        <v>207</v>
      </c>
      <c r="AD10" s="207" t="s">
        <v>23</v>
      </c>
      <c r="AE10" s="161" t="s">
        <v>24</v>
      </c>
      <c r="AF10" s="161" t="s">
        <v>25</v>
      </c>
      <c r="AG10" s="107" t="s">
        <v>26</v>
      </c>
      <c r="AH10" s="108"/>
      <c r="AI10" s="256" t="s">
        <v>27</v>
      </c>
      <c r="AJ10" s="256"/>
      <c r="AK10" s="256"/>
      <c r="AL10" s="200"/>
    </row>
    <row r="11" spans="1:38" ht="33.75" customHeight="1" thickBot="1">
      <c r="A11" s="207"/>
      <c r="B11" s="207"/>
      <c r="C11" s="207"/>
      <c r="D11" s="207"/>
      <c r="E11" s="207"/>
      <c r="F11" s="38" t="s">
        <v>28</v>
      </c>
      <c r="G11" s="39" t="s">
        <v>29</v>
      </c>
      <c r="H11" s="209"/>
      <c r="I11" s="40" t="s">
        <v>30</v>
      </c>
      <c r="J11" s="40" t="s">
        <v>31</v>
      </c>
      <c r="K11" s="41" t="s">
        <v>32</v>
      </c>
      <c r="L11" s="105" t="s">
        <v>141</v>
      </c>
      <c r="M11" s="105" t="s">
        <v>33</v>
      </c>
      <c r="N11" s="105" t="s">
        <v>34</v>
      </c>
      <c r="O11" s="100" t="s">
        <v>142</v>
      </c>
      <c r="P11" s="106" t="s">
        <v>35</v>
      </c>
      <c r="Q11" s="41" t="s">
        <v>36</v>
      </c>
      <c r="R11" s="41" t="s">
        <v>37</v>
      </c>
      <c r="S11" s="41" t="s">
        <v>38</v>
      </c>
      <c r="T11" s="41" t="s">
        <v>39</v>
      </c>
      <c r="U11" s="41" t="s">
        <v>40</v>
      </c>
      <c r="V11" s="41" t="s">
        <v>41</v>
      </c>
      <c r="W11" s="41" t="s">
        <v>42</v>
      </c>
      <c r="X11" s="41" t="s">
        <v>43</v>
      </c>
      <c r="Y11" s="41" t="s">
        <v>44</v>
      </c>
      <c r="Z11" s="173"/>
      <c r="AA11" s="173"/>
      <c r="AB11" s="158"/>
      <c r="AC11" s="158"/>
      <c r="AD11" s="257"/>
      <c r="AE11" s="187"/>
      <c r="AF11" s="187"/>
      <c r="AG11" s="109" t="s">
        <v>143</v>
      </c>
      <c r="AH11" s="110" t="s">
        <v>45</v>
      </c>
      <c r="AI11" s="43" t="s">
        <v>46</v>
      </c>
      <c r="AJ11" s="43" t="s">
        <v>47</v>
      </c>
      <c r="AK11" s="43" t="s">
        <v>48</v>
      </c>
      <c r="AL11" s="173"/>
    </row>
    <row r="12" spans="1:38" ht="13.5" thickBot="1">
      <c r="A12" s="55" t="s">
        <v>50</v>
      </c>
      <c r="B12" s="56"/>
      <c r="C12" s="56"/>
      <c r="D12" s="56"/>
      <c r="E12" s="56"/>
      <c r="F12" s="56"/>
      <c r="G12" s="56"/>
      <c r="H12" s="56"/>
      <c r="I12" s="56"/>
      <c r="J12" s="44"/>
      <c r="K12" s="45"/>
      <c r="L12" s="45"/>
      <c r="M12" s="46"/>
      <c r="N12" s="46"/>
      <c r="O12" s="47"/>
      <c r="P12" s="48"/>
      <c r="Q12" s="45"/>
      <c r="R12" s="45"/>
      <c r="S12" s="45"/>
      <c r="T12" s="45"/>
      <c r="U12" s="45"/>
      <c r="V12" s="45"/>
      <c r="W12" s="45"/>
      <c r="X12" s="45"/>
      <c r="Y12" s="45"/>
      <c r="Z12" s="49"/>
      <c r="AA12" s="49"/>
      <c r="AB12" s="49"/>
      <c r="AC12" s="49"/>
      <c r="AD12" s="50"/>
      <c r="AE12" s="51"/>
      <c r="AF12" s="51"/>
      <c r="AG12" s="51"/>
      <c r="AH12" s="52"/>
      <c r="AI12" s="53"/>
      <c r="AJ12" s="53"/>
      <c r="AK12" s="53"/>
      <c r="AL12" s="54"/>
    </row>
    <row r="13" spans="1:38" ht="13.5" thickBot="1">
      <c r="A13" s="252" t="s">
        <v>49</v>
      </c>
      <c r="B13" s="253"/>
      <c r="C13" s="253"/>
      <c r="D13" s="253"/>
      <c r="E13" s="253"/>
      <c r="F13" s="253"/>
      <c r="G13" s="253"/>
      <c r="H13" s="253"/>
      <c r="I13" s="253"/>
      <c r="J13" s="253"/>
      <c r="K13" s="253"/>
      <c r="L13" s="254"/>
      <c r="M13" s="254"/>
      <c r="N13" s="254"/>
      <c r="O13" s="254"/>
      <c r="P13" s="254"/>
      <c r="Q13" s="254"/>
      <c r="R13" s="254"/>
      <c r="S13" s="254"/>
      <c r="T13" s="254"/>
      <c r="U13" s="254"/>
      <c r="V13" s="254"/>
      <c r="W13" s="254"/>
      <c r="X13" s="254"/>
      <c r="Y13" s="254"/>
      <c r="Z13" s="254"/>
      <c r="AA13" s="254"/>
      <c r="AB13" s="254"/>
      <c r="AC13" s="254"/>
      <c r="AD13" s="253"/>
      <c r="AE13" s="253"/>
      <c r="AF13" s="253"/>
      <c r="AG13" s="254"/>
      <c r="AH13" s="254"/>
      <c r="AI13" s="254"/>
      <c r="AJ13" s="254"/>
      <c r="AK13" s="254"/>
      <c r="AL13" s="255"/>
    </row>
    <row r="14" spans="1:38" ht="148.5" customHeight="1" thickBot="1">
      <c r="A14" s="243" t="s">
        <v>50</v>
      </c>
      <c r="B14" s="245" t="s">
        <v>51</v>
      </c>
      <c r="C14" s="246" t="s">
        <v>52</v>
      </c>
      <c r="D14" s="245" t="s">
        <v>53</v>
      </c>
      <c r="E14" s="245" t="s">
        <v>54</v>
      </c>
      <c r="F14" s="245" t="s">
        <v>55</v>
      </c>
      <c r="G14" s="245" t="s">
        <v>56</v>
      </c>
      <c r="H14" s="57" t="s">
        <v>57</v>
      </c>
      <c r="I14" s="58" t="s">
        <v>58</v>
      </c>
      <c r="J14" s="58">
        <v>5</v>
      </c>
      <c r="L14" s="114">
        <v>5</v>
      </c>
      <c r="M14" s="111"/>
      <c r="N14" s="111"/>
      <c r="O14" s="113">
        <v>38707</v>
      </c>
      <c r="P14" s="111"/>
      <c r="Q14" s="111"/>
      <c r="R14" s="111"/>
      <c r="S14" s="111"/>
      <c r="T14" s="111"/>
      <c r="U14" s="111"/>
      <c r="V14" s="111"/>
      <c r="W14" s="111"/>
      <c r="X14" s="111"/>
      <c r="Y14" s="111"/>
      <c r="Z14" s="117" t="s">
        <v>188</v>
      </c>
      <c r="AA14" s="112"/>
      <c r="AB14" s="149">
        <v>1</v>
      </c>
      <c r="AC14" s="149">
        <v>1</v>
      </c>
      <c r="AD14" s="57" t="s">
        <v>111</v>
      </c>
      <c r="AE14" s="89">
        <v>38353</v>
      </c>
      <c r="AF14" s="93" t="s">
        <v>112</v>
      </c>
      <c r="AG14" s="113">
        <v>38702</v>
      </c>
      <c r="AH14" s="111"/>
      <c r="AI14" s="111"/>
      <c r="AJ14" s="111"/>
      <c r="AK14" s="111"/>
      <c r="AL14" s="118" t="s">
        <v>189</v>
      </c>
    </row>
    <row r="15" spans="1:38" ht="108.75" thickBot="1">
      <c r="A15" s="244"/>
      <c r="B15" s="231"/>
      <c r="C15" s="247"/>
      <c r="D15" s="231"/>
      <c r="E15" s="231"/>
      <c r="F15" s="231"/>
      <c r="G15" s="231"/>
      <c r="H15" s="217" t="s">
        <v>59</v>
      </c>
      <c r="I15" s="216" t="s">
        <v>58</v>
      </c>
      <c r="J15" s="216">
        <v>5</v>
      </c>
      <c r="L15" s="170">
        <v>28</v>
      </c>
      <c r="M15" s="115"/>
      <c r="N15" s="115"/>
      <c r="O15" s="172">
        <v>38702</v>
      </c>
      <c r="P15" s="115"/>
      <c r="Q15" s="115"/>
      <c r="R15" s="115"/>
      <c r="S15" s="115"/>
      <c r="T15" s="115"/>
      <c r="U15" s="115"/>
      <c r="V15" s="115"/>
      <c r="W15" s="115"/>
      <c r="X15" s="115"/>
      <c r="Y15" s="115"/>
      <c r="Z15" s="168" t="s">
        <v>190</v>
      </c>
      <c r="AA15" s="165"/>
      <c r="AB15" s="248">
        <v>1</v>
      </c>
      <c r="AC15" s="248">
        <f>28/5</f>
        <v>5.6</v>
      </c>
      <c r="AD15" s="61" t="s">
        <v>113</v>
      </c>
      <c r="AE15" s="90">
        <v>38353</v>
      </c>
      <c r="AF15" s="94" t="s">
        <v>112</v>
      </c>
      <c r="AG15" s="113">
        <v>38702</v>
      </c>
      <c r="AH15" s="115"/>
      <c r="AI15" s="115"/>
      <c r="AJ15" s="115"/>
      <c r="AK15" s="115"/>
      <c r="AL15" s="119" t="s">
        <v>191</v>
      </c>
    </row>
    <row r="16" spans="1:38" ht="101.25" customHeight="1" thickBot="1">
      <c r="A16" s="244"/>
      <c r="B16" s="231"/>
      <c r="C16" s="247"/>
      <c r="D16" s="231"/>
      <c r="E16" s="231"/>
      <c r="F16" s="231"/>
      <c r="G16" s="231"/>
      <c r="H16" s="217"/>
      <c r="I16" s="216"/>
      <c r="J16" s="216"/>
      <c r="L16" s="171"/>
      <c r="M16" s="115"/>
      <c r="N16" s="115"/>
      <c r="O16" s="159"/>
      <c r="P16" s="115"/>
      <c r="Q16" s="115"/>
      <c r="R16" s="115"/>
      <c r="S16" s="115"/>
      <c r="T16" s="115"/>
      <c r="U16" s="115"/>
      <c r="V16" s="115"/>
      <c r="W16" s="115"/>
      <c r="X16" s="115"/>
      <c r="Y16" s="115"/>
      <c r="Z16" s="160"/>
      <c r="AA16" s="174"/>
      <c r="AB16" s="249"/>
      <c r="AC16" s="249"/>
      <c r="AD16" s="61" t="s">
        <v>114</v>
      </c>
      <c r="AE16" s="90">
        <v>38353</v>
      </c>
      <c r="AF16" s="94" t="s">
        <v>112</v>
      </c>
      <c r="AG16" s="113">
        <v>38702</v>
      </c>
      <c r="AH16" s="115"/>
      <c r="AI16" s="115"/>
      <c r="AJ16" s="115"/>
      <c r="AK16" s="115"/>
      <c r="AL16" s="119" t="s">
        <v>192</v>
      </c>
    </row>
    <row r="17" spans="1:38" ht="144" customHeight="1">
      <c r="A17" s="244"/>
      <c r="B17" s="231"/>
      <c r="C17" s="247"/>
      <c r="D17" s="231"/>
      <c r="E17" s="231"/>
      <c r="F17" s="231"/>
      <c r="G17" s="231"/>
      <c r="H17" s="217" t="s">
        <v>60</v>
      </c>
      <c r="I17" s="216" t="s">
        <v>58</v>
      </c>
      <c r="J17" s="216">
        <v>250</v>
      </c>
      <c r="L17" s="170">
        <v>300</v>
      </c>
      <c r="M17" s="115"/>
      <c r="N17" s="115"/>
      <c r="O17" s="172">
        <v>38702</v>
      </c>
      <c r="P17" s="115"/>
      <c r="Q17" s="115"/>
      <c r="R17" s="115"/>
      <c r="S17" s="115"/>
      <c r="T17" s="115"/>
      <c r="U17" s="115"/>
      <c r="V17" s="115"/>
      <c r="W17" s="115"/>
      <c r="X17" s="115"/>
      <c r="Y17" s="115"/>
      <c r="Z17" s="186" t="s">
        <v>193</v>
      </c>
      <c r="AA17" s="168" t="s">
        <v>194</v>
      </c>
      <c r="AB17" s="250">
        <v>1</v>
      </c>
      <c r="AC17" s="250">
        <f>300/250</f>
        <v>1.2</v>
      </c>
      <c r="AD17" s="61" t="s">
        <v>115</v>
      </c>
      <c r="AE17" s="90">
        <v>38353</v>
      </c>
      <c r="AF17" s="94" t="s">
        <v>112</v>
      </c>
      <c r="AG17" s="121">
        <v>38702</v>
      </c>
      <c r="AH17" s="115"/>
      <c r="AI17" s="115"/>
      <c r="AJ17" s="115"/>
      <c r="AK17" s="115"/>
      <c r="AL17" s="119" t="s">
        <v>146</v>
      </c>
    </row>
    <row r="18" spans="1:38" ht="102" customHeight="1">
      <c r="A18" s="244"/>
      <c r="B18" s="231"/>
      <c r="C18" s="247"/>
      <c r="D18" s="231"/>
      <c r="E18" s="231"/>
      <c r="F18" s="231"/>
      <c r="G18" s="231"/>
      <c r="H18" s="217"/>
      <c r="I18" s="176"/>
      <c r="J18" s="176"/>
      <c r="L18" s="171"/>
      <c r="M18" s="92"/>
      <c r="N18" s="92"/>
      <c r="O18" s="171"/>
      <c r="P18" s="92"/>
      <c r="Q18" s="92"/>
      <c r="R18" s="92"/>
      <c r="S18" s="92"/>
      <c r="T18" s="92"/>
      <c r="U18" s="92"/>
      <c r="V18" s="92"/>
      <c r="W18" s="92"/>
      <c r="X18" s="92"/>
      <c r="Y18" s="92"/>
      <c r="Z18" s="169"/>
      <c r="AA18" s="169"/>
      <c r="AB18" s="251"/>
      <c r="AC18" s="251"/>
      <c r="AD18" s="61" t="s">
        <v>116</v>
      </c>
      <c r="AE18" s="90">
        <v>38353</v>
      </c>
      <c r="AF18" s="94" t="s">
        <v>112</v>
      </c>
      <c r="AG18" s="121">
        <v>38695</v>
      </c>
      <c r="AH18" s="115"/>
      <c r="AI18" s="115"/>
      <c r="AJ18" s="115"/>
      <c r="AK18" s="115"/>
      <c r="AL18" s="119" t="s">
        <v>195</v>
      </c>
    </row>
    <row r="19" spans="1:38" ht="306">
      <c r="A19" s="244"/>
      <c r="B19" s="231"/>
      <c r="C19" s="247"/>
      <c r="D19" s="231"/>
      <c r="E19" s="231"/>
      <c r="F19" s="231"/>
      <c r="G19" s="231"/>
      <c r="H19" s="59" t="s">
        <v>61</v>
      </c>
      <c r="I19" s="42" t="s">
        <v>58</v>
      </c>
      <c r="J19" s="42">
        <v>14</v>
      </c>
      <c r="L19" s="99">
        <v>10</v>
      </c>
      <c r="M19" s="115"/>
      <c r="N19" s="115"/>
      <c r="O19" s="121">
        <v>38703</v>
      </c>
      <c r="P19" s="115"/>
      <c r="Q19" s="115"/>
      <c r="R19" s="115"/>
      <c r="S19" s="115"/>
      <c r="T19" s="115"/>
      <c r="U19" s="115"/>
      <c r="V19" s="115"/>
      <c r="W19" s="115"/>
      <c r="X19" s="115"/>
      <c r="Y19" s="115"/>
      <c r="Z19" s="102" t="s">
        <v>196</v>
      </c>
      <c r="AA19" s="102" t="s">
        <v>147</v>
      </c>
      <c r="AB19" s="150">
        <v>1</v>
      </c>
      <c r="AC19" s="150">
        <f>10/14</f>
        <v>0.7142857142857143</v>
      </c>
      <c r="AD19" s="61" t="s">
        <v>117</v>
      </c>
      <c r="AE19" s="90">
        <v>38353</v>
      </c>
      <c r="AF19" s="94" t="s">
        <v>112</v>
      </c>
      <c r="AG19" s="137">
        <v>38705</v>
      </c>
      <c r="AH19" s="115"/>
      <c r="AI19" s="115"/>
      <c r="AJ19" s="115"/>
      <c r="AK19" s="115"/>
      <c r="AL19" s="119" t="s">
        <v>197</v>
      </c>
    </row>
    <row r="20" spans="1:38" ht="89.25">
      <c r="A20" s="218" t="s">
        <v>50</v>
      </c>
      <c r="B20" s="220" t="s">
        <v>62</v>
      </c>
      <c r="C20" s="222" t="s">
        <v>63</v>
      </c>
      <c r="D20" s="175" t="s">
        <v>64</v>
      </c>
      <c r="E20" s="217" t="s">
        <v>65</v>
      </c>
      <c r="F20" s="220">
        <v>38353</v>
      </c>
      <c r="G20" s="220">
        <v>38687</v>
      </c>
      <c r="H20" s="61" t="s">
        <v>66</v>
      </c>
      <c r="I20" s="42" t="s">
        <v>58</v>
      </c>
      <c r="J20" s="42">
        <v>1</v>
      </c>
      <c r="L20" s="42">
        <v>2</v>
      </c>
      <c r="M20" s="92"/>
      <c r="N20" s="92"/>
      <c r="O20" s="122">
        <v>38702</v>
      </c>
      <c r="P20" s="92"/>
      <c r="Q20" s="92"/>
      <c r="R20" s="92"/>
      <c r="S20" s="92"/>
      <c r="T20" s="92"/>
      <c r="U20" s="92"/>
      <c r="V20" s="92"/>
      <c r="W20" s="92"/>
      <c r="X20" s="92"/>
      <c r="Y20" s="92"/>
      <c r="Z20" s="116" t="s">
        <v>171</v>
      </c>
      <c r="AA20" s="116"/>
      <c r="AB20" s="151">
        <v>1</v>
      </c>
      <c r="AC20" s="151">
        <v>2</v>
      </c>
      <c r="AD20" s="61" t="s">
        <v>118</v>
      </c>
      <c r="AE20" s="90">
        <v>38353</v>
      </c>
      <c r="AF20" s="94" t="s">
        <v>112</v>
      </c>
      <c r="AG20" s="124" t="s">
        <v>172</v>
      </c>
      <c r="AH20" s="115"/>
      <c r="AI20" s="115"/>
      <c r="AJ20" s="115"/>
      <c r="AK20" s="115"/>
      <c r="AL20" s="123" t="s">
        <v>187</v>
      </c>
    </row>
    <row r="21" spans="1:40" ht="63.75">
      <c r="A21" s="219"/>
      <c r="B21" s="221"/>
      <c r="C21" s="223"/>
      <c r="D21" s="221"/>
      <c r="E21" s="224"/>
      <c r="F21" s="221"/>
      <c r="G21" s="221"/>
      <c r="H21" s="64" t="s">
        <v>67</v>
      </c>
      <c r="I21" s="42">
        <v>9</v>
      </c>
      <c r="J21" s="42" t="s">
        <v>58</v>
      </c>
      <c r="L21" s="42">
        <v>9</v>
      </c>
      <c r="M21" s="115"/>
      <c r="N21" s="115"/>
      <c r="O21" s="122">
        <v>38446</v>
      </c>
      <c r="P21" s="115"/>
      <c r="Q21" s="115"/>
      <c r="R21" s="115"/>
      <c r="S21" s="115"/>
      <c r="T21" s="115"/>
      <c r="U21" s="115"/>
      <c r="V21" s="115"/>
      <c r="W21" s="115"/>
      <c r="X21" s="115"/>
      <c r="Y21" s="115"/>
      <c r="Z21" s="116" t="s">
        <v>173</v>
      </c>
      <c r="AA21" s="116"/>
      <c r="AB21" s="151">
        <v>1</v>
      </c>
      <c r="AC21" s="151">
        <v>1</v>
      </c>
      <c r="AD21" s="67" t="s">
        <v>119</v>
      </c>
      <c r="AE21" s="91">
        <v>38384</v>
      </c>
      <c r="AF21" s="95" t="s">
        <v>112</v>
      </c>
      <c r="AG21" s="95" t="s">
        <v>112</v>
      </c>
      <c r="AH21" s="92"/>
      <c r="AI21" s="92"/>
      <c r="AJ21" s="92"/>
      <c r="AK21" s="92"/>
      <c r="AL21" s="123" t="s">
        <v>186</v>
      </c>
      <c r="AN21" s="157"/>
    </row>
    <row r="22" spans="1:38" ht="12.75">
      <c r="A22" s="218" t="s">
        <v>50</v>
      </c>
      <c r="B22" s="225" t="s">
        <v>68</v>
      </c>
      <c r="C22" s="226" t="s">
        <v>69</v>
      </c>
      <c r="D22" s="217" t="s">
        <v>70</v>
      </c>
      <c r="E22" s="217" t="s">
        <v>65</v>
      </c>
      <c r="F22" s="220">
        <v>38412</v>
      </c>
      <c r="G22" s="220">
        <v>38687</v>
      </c>
      <c r="H22" s="217" t="s">
        <v>71</v>
      </c>
      <c r="I22" s="228" t="s">
        <v>58</v>
      </c>
      <c r="J22" s="175">
        <v>5700</v>
      </c>
      <c r="L22" s="175">
        <v>8000</v>
      </c>
      <c r="M22" s="115"/>
      <c r="N22" s="115"/>
      <c r="O22" s="177">
        <v>38688</v>
      </c>
      <c r="P22" s="115"/>
      <c r="Q22" s="115"/>
      <c r="R22" s="115"/>
      <c r="S22" s="115"/>
      <c r="T22" s="115"/>
      <c r="U22" s="115"/>
      <c r="V22" s="115"/>
      <c r="W22" s="115"/>
      <c r="X22" s="115"/>
      <c r="Y22" s="115"/>
      <c r="Z22" s="180" t="s">
        <v>184</v>
      </c>
      <c r="AA22" s="165"/>
      <c r="AB22" s="248">
        <v>1</v>
      </c>
      <c r="AC22" s="248">
        <f>8000/5700</f>
        <v>1.4035087719298245</v>
      </c>
      <c r="AD22" s="61" t="s">
        <v>120</v>
      </c>
      <c r="AE22" s="90">
        <v>38412</v>
      </c>
      <c r="AF22" s="94" t="s">
        <v>112</v>
      </c>
      <c r="AG22" s="94" t="s">
        <v>112</v>
      </c>
      <c r="AH22" s="92"/>
      <c r="AI22" s="92"/>
      <c r="AJ22" s="92"/>
      <c r="AK22" s="92"/>
      <c r="AL22" s="181" t="s">
        <v>185</v>
      </c>
    </row>
    <row r="23" spans="1:38" ht="42.75" customHeight="1">
      <c r="A23" s="219"/>
      <c r="B23" s="221"/>
      <c r="C23" s="224"/>
      <c r="D23" s="224"/>
      <c r="E23" s="224"/>
      <c r="F23" s="221"/>
      <c r="G23" s="221"/>
      <c r="H23" s="227"/>
      <c r="I23" s="229"/>
      <c r="J23" s="176"/>
      <c r="L23" s="176"/>
      <c r="M23" s="115"/>
      <c r="N23" s="115"/>
      <c r="O23" s="178"/>
      <c r="P23" s="115"/>
      <c r="Q23" s="115"/>
      <c r="R23" s="115"/>
      <c r="S23" s="115"/>
      <c r="T23" s="115"/>
      <c r="U23" s="115"/>
      <c r="V23" s="115"/>
      <c r="W23" s="115"/>
      <c r="X23" s="115"/>
      <c r="Y23" s="115"/>
      <c r="Z23" s="162"/>
      <c r="AA23" s="166"/>
      <c r="AB23" s="258"/>
      <c r="AC23" s="258"/>
      <c r="AD23" s="61" t="s">
        <v>121</v>
      </c>
      <c r="AE23" s="90">
        <v>38565</v>
      </c>
      <c r="AF23" s="94" t="s">
        <v>122</v>
      </c>
      <c r="AG23" s="94" t="s">
        <v>122</v>
      </c>
      <c r="AH23" s="92"/>
      <c r="AI23" s="92"/>
      <c r="AJ23" s="92"/>
      <c r="AK23" s="92"/>
      <c r="AL23" s="182"/>
    </row>
    <row r="24" spans="1:38" ht="42.75" customHeight="1">
      <c r="A24" s="219"/>
      <c r="B24" s="221"/>
      <c r="C24" s="224"/>
      <c r="D24" s="224"/>
      <c r="E24" s="224"/>
      <c r="F24" s="221"/>
      <c r="G24" s="221"/>
      <c r="H24" s="227"/>
      <c r="I24" s="229"/>
      <c r="J24" s="176"/>
      <c r="L24" s="176"/>
      <c r="M24" s="115"/>
      <c r="N24" s="115"/>
      <c r="O24" s="178"/>
      <c r="P24" s="115"/>
      <c r="Q24" s="115"/>
      <c r="R24" s="115"/>
      <c r="S24" s="115"/>
      <c r="T24" s="115"/>
      <c r="U24" s="115"/>
      <c r="V24" s="115"/>
      <c r="W24" s="115"/>
      <c r="X24" s="115"/>
      <c r="Y24" s="115"/>
      <c r="Z24" s="162"/>
      <c r="AA24" s="166"/>
      <c r="AB24" s="258"/>
      <c r="AC24" s="258"/>
      <c r="AD24" s="61" t="s">
        <v>123</v>
      </c>
      <c r="AE24" s="90">
        <v>38596</v>
      </c>
      <c r="AF24" s="94" t="s">
        <v>124</v>
      </c>
      <c r="AG24" s="94" t="s">
        <v>124</v>
      </c>
      <c r="AH24" s="92"/>
      <c r="AI24" s="92"/>
      <c r="AJ24" s="92"/>
      <c r="AK24" s="92"/>
      <c r="AL24" s="182"/>
    </row>
    <row r="25" spans="1:38" ht="42.75" customHeight="1">
      <c r="A25" s="219"/>
      <c r="B25" s="221"/>
      <c r="C25" s="224"/>
      <c r="D25" s="224"/>
      <c r="E25" s="224"/>
      <c r="F25" s="221"/>
      <c r="G25" s="221"/>
      <c r="H25" s="227"/>
      <c r="I25" s="229"/>
      <c r="J25" s="176"/>
      <c r="L25" s="176"/>
      <c r="M25" s="115"/>
      <c r="N25" s="115"/>
      <c r="O25" s="178"/>
      <c r="P25" s="115"/>
      <c r="Q25" s="115"/>
      <c r="R25" s="115"/>
      <c r="S25" s="115"/>
      <c r="T25" s="115"/>
      <c r="U25" s="115"/>
      <c r="V25" s="115"/>
      <c r="W25" s="115"/>
      <c r="X25" s="115"/>
      <c r="Y25" s="115"/>
      <c r="Z25" s="163"/>
      <c r="AA25" s="167"/>
      <c r="AB25" s="259"/>
      <c r="AC25" s="259"/>
      <c r="AD25" s="61" t="s">
        <v>125</v>
      </c>
      <c r="AE25" s="90">
        <v>38626</v>
      </c>
      <c r="AF25" s="94" t="s">
        <v>124</v>
      </c>
      <c r="AG25" s="94" t="s">
        <v>124</v>
      </c>
      <c r="AH25" s="92"/>
      <c r="AI25" s="92"/>
      <c r="AJ25" s="92"/>
      <c r="AK25" s="92"/>
      <c r="AL25" s="182"/>
    </row>
    <row r="26" spans="1:38" ht="42.75" customHeight="1">
      <c r="A26" s="219"/>
      <c r="B26" s="221"/>
      <c r="C26" s="224"/>
      <c r="D26" s="224"/>
      <c r="E26" s="224"/>
      <c r="F26" s="221"/>
      <c r="G26" s="221"/>
      <c r="H26" s="227"/>
      <c r="I26" s="229"/>
      <c r="J26" s="176"/>
      <c r="L26" s="176"/>
      <c r="M26" s="115"/>
      <c r="N26" s="115"/>
      <c r="O26" s="179"/>
      <c r="P26" s="115"/>
      <c r="Q26" s="115"/>
      <c r="R26" s="115"/>
      <c r="S26" s="115"/>
      <c r="T26" s="115"/>
      <c r="U26" s="115"/>
      <c r="V26" s="115"/>
      <c r="W26" s="115"/>
      <c r="X26" s="115"/>
      <c r="Y26" s="115"/>
      <c r="Z26" s="164"/>
      <c r="AA26" s="174"/>
      <c r="AB26" s="249"/>
      <c r="AC26" s="249"/>
      <c r="AD26" s="61" t="s">
        <v>126</v>
      </c>
      <c r="AE26" s="90">
        <v>38688</v>
      </c>
      <c r="AF26" s="94">
        <v>38688</v>
      </c>
      <c r="AG26" s="94">
        <v>38688</v>
      </c>
      <c r="AH26" s="92"/>
      <c r="AI26" s="92"/>
      <c r="AJ26" s="92"/>
      <c r="AK26" s="92"/>
      <c r="AL26" s="183"/>
    </row>
    <row r="27" spans="1:38" ht="247.5">
      <c r="A27" s="218" t="s">
        <v>50</v>
      </c>
      <c r="B27" s="230" t="s">
        <v>72</v>
      </c>
      <c r="C27" s="226" t="s">
        <v>73</v>
      </c>
      <c r="D27" s="217" t="s">
        <v>74</v>
      </c>
      <c r="E27" s="217" t="s">
        <v>75</v>
      </c>
      <c r="F27" s="230">
        <v>38353</v>
      </c>
      <c r="G27" s="230">
        <v>38687</v>
      </c>
      <c r="H27" s="67" t="s">
        <v>76</v>
      </c>
      <c r="I27" s="68" t="s">
        <v>58</v>
      </c>
      <c r="J27" s="69" t="s">
        <v>77</v>
      </c>
      <c r="L27" s="69" t="s">
        <v>209</v>
      </c>
      <c r="M27" s="92"/>
      <c r="N27" s="92"/>
      <c r="O27" s="125">
        <v>38707</v>
      </c>
      <c r="P27" s="92"/>
      <c r="Q27" s="92"/>
      <c r="R27" s="92"/>
      <c r="S27" s="92"/>
      <c r="T27" s="92"/>
      <c r="U27" s="92"/>
      <c r="V27" s="92"/>
      <c r="W27" s="92"/>
      <c r="X27" s="92"/>
      <c r="Y27" s="92"/>
      <c r="Z27" s="61" t="s">
        <v>208</v>
      </c>
      <c r="AA27" s="126" t="s">
        <v>155</v>
      </c>
      <c r="AB27" s="152">
        <v>1</v>
      </c>
      <c r="AC27" s="152">
        <f>16782/18000</f>
        <v>0.9323333333333333</v>
      </c>
      <c r="AD27" s="67" t="s">
        <v>127</v>
      </c>
      <c r="AE27" s="91">
        <v>38353</v>
      </c>
      <c r="AF27" s="95">
        <v>38687</v>
      </c>
      <c r="AG27" s="131">
        <v>38707</v>
      </c>
      <c r="AH27" s="115"/>
      <c r="AI27" s="115"/>
      <c r="AJ27" s="115"/>
      <c r="AK27" s="115"/>
      <c r="AL27" s="119" t="s">
        <v>162</v>
      </c>
    </row>
    <row r="28" spans="1:38" ht="168.75">
      <c r="A28" s="219"/>
      <c r="B28" s="231"/>
      <c r="C28" s="224"/>
      <c r="D28" s="224"/>
      <c r="E28" s="224"/>
      <c r="F28" s="231"/>
      <c r="G28" s="231"/>
      <c r="H28" s="67" t="s">
        <v>78</v>
      </c>
      <c r="I28" s="69" t="s">
        <v>58</v>
      </c>
      <c r="J28" s="68">
        <v>30</v>
      </c>
      <c r="L28" s="127">
        <v>25</v>
      </c>
      <c r="M28" s="128"/>
      <c r="N28" s="128"/>
      <c r="O28" s="125">
        <v>38707</v>
      </c>
      <c r="P28" s="115"/>
      <c r="Q28" s="115"/>
      <c r="R28" s="115"/>
      <c r="S28" s="115"/>
      <c r="T28" s="115"/>
      <c r="U28" s="115"/>
      <c r="V28" s="115"/>
      <c r="W28" s="115"/>
      <c r="X28" s="115"/>
      <c r="Y28" s="115"/>
      <c r="Z28" s="61" t="s">
        <v>182</v>
      </c>
      <c r="AA28" s="61" t="s">
        <v>156</v>
      </c>
      <c r="AB28" s="148">
        <v>1</v>
      </c>
      <c r="AC28" s="148">
        <f>25/30</f>
        <v>0.8333333333333334</v>
      </c>
      <c r="AD28" s="67" t="s">
        <v>128</v>
      </c>
      <c r="AE28" s="91">
        <v>38353</v>
      </c>
      <c r="AF28" s="95">
        <v>38687</v>
      </c>
      <c r="AG28" s="131">
        <v>38716</v>
      </c>
      <c r="AH28" s="115"/>
      <c r="AI28" s="115"/>
      <c r="AJ28" s="115"/>
      <c r="AK28" s="115"/>
      <c r="AL28" s="119" t="s">
        <v>163</v>
      </c>
    </row>
    <row r="29" spans="1:38" ht="78.75">
      <c r="A29" s="219"/>
      <c r="B29" s="231"/>
      <c r="C29" s="224"/>
      <c r="D29" s="224"/>
      <c r="E29" s="224"/>
      <c r="F29" s="231"/>
      <c r="G29" s="231"/>
      <c r="H29" s="67" t="s">
        <v>79</v>
      </c>
      <c r="I29" s="69" t="s">
        <v>58</v>
      </c>
      <c r="J29" s="68">
        <v>128</v>
      </c>
      <c r="L29" s="127">
        <v>1854</v>
      </c>
      <c r="M29" s="115"/>
      <c r="N29" s="115"/>
      <c r="O29" s="129">
        <v>38707</v>
      </c>
      <c r="P29" s="115"/>
      <c r="Q29" s="115"/>
      <c r="R29" s="115"/>
      <c r="S29" s="115"/>
      <c r="T29" s="115"/>
      <c r="U29" s="115"/>
      <c r="V29" s="115"/>
      <c r="W29" s="115"/>
      <c r="X29" s="115"/>
      <c r="Y29" s="115"/>
      <c r="Z29" s="61" t="s">
        <v>157</v>
      </c>
      <c r="AA29" s="116"/>
      <c r="AB29" s="151">
        <v>1</v>
      </c>
      <c r="AC29" s="151">
        <f>1854/128</f>
        <v>14.484375</v>
      </c>
      <c r="AD29" s="67" t="s">
        <v>129</v>
      </c>
      <c r="AE29" s="91">
        <v>38353</v>
      </c>
      <c r="AF29" s="95">
        <v>38626</v>
      </c>
      <c r="AG29" s="131">
        <v>38706</v>
      </c>
      <c r="AH29" s="115"/>
      <c r="AI29" s="115"/>
      <c r="AJ29" s="115"/>
      <c r="AK29" s="115"/>
      <c r="AL29" s="119" t="s">
        <v>164</v>
      </c>
    </row>
    <row r="30" spans="1:38" ht="67.5">
      <c r="A30" s="219"/>
      <c r="B30" s="231"/>
      <c r="C30" s="224"/>
      <c r="D30" s="224"/>
      <c r="E30" s="224"/>
      <c r="F30" s="231"/>
      <c r="G30" s="231"/>
      <c r="H30" s="67" t="s">
        <v>80</v>
      </c>
      <c r="I30" s="69" t="s">
        <v>58</v>
      </c>
      <c r="J30" s="68">
        <v>32</v>
      </c>
      <c r="L30" s="130">
        <v>44</v>
      </c>
      <c r="M30" s="115"/>
      <c r="N30" s="115"/>
      <c r="O30" s="131">
        <v>38707</v>
      </c>
      <c r="P30" s="115"/>
      <c r="Q30" s="115"/>
      <c r="R30" s="115"/>
      <c r="S30" s="115"/>
      <c r="T30" s="115"/>
      <c r="U30" s="115"/>
      <c r="V30" s="115"/>
      <c r="W30" s="115"/>
      <c r="X30" s="115"/>
      <c r="Y30" s="115"/>
      <c r="Z30" s="61" t="s">
        <v>158</v>
      </c>
      <c r="AA30" s="116"/>
      <c r="AB30" s="151">
        <v>1</v>
      </c>
      <c r="AC30" s="151">
        <v>1.375</v>
      </c>
      <c r="AD30" s="67" t="s">
        <v>129</v>
      </c>
      <c r="AE30" s="91">
        <v>38353</v>
      </c>
      <c r="AF30" s="95">
        <v>38687</v>
      </c>
      <c r="AG30" s="131">
        <v>38706</v>
      </c>
      <c r="AH30" s="115"/>
      <c r="AI30" s="115"/>
      <c r="AJ30" s="115"/>
      <c r="AK30" s="115"/>
      <c r="AL30" s="119" t="s">
        <v>165</v>
      </c>
    </row>
    <row r="31" spans="1:38" ht="204">
      <c r="A31" s="219"/>
      <c r="B31" s="231"/>
      <c r="C31" s="224"/>
      <c r="D31" s="224"/>
      <c r="E31" s="224"/>
      <c r="F31" s="231"/>
      <c r="G31" s="231"/>
      <c r="H31" s="67" t="s">
        <v>81</v>
      </c>
      <c r="I31" s="68" t="s">
        <v>58</v>
      </c>
      <c r="J31" s="70">
        <v>1</v>
      </c>
      <c r="L31" s="148">
        <v>0.9323</v>
      </c>
      <c r="M31" s="92"/>
      <c r="N31" s="92"/>
      <c r="O31" s="131">
        <v>38707</v>
      </c>
      <c r="P31" s="92"/>
      <c r="Q31" s="92"/>
      <c r="R31" s="92"/>
      <c r="S31" s="92"/>
      <c r="T31" s="92"/>
      <c r="U31" s="92"/>
      <c r="V31" s="92"/>
      <c r="W31" s="92"/>
      <c r="X31" s="92"/>
      <c r="Y31" s="92"/>
      <c r="Z31" s="61" t="s">
        <v>210</v>
      </c>
      <c r="AA31" s="138" t="s">
        <v>159</v>
      </c>
      <c r="AB31" s="156">
        <v>1</v>
      </c>
      <c r="AC31" s="156">
        <v>0.9323</v>
      </c>
      <c r="AD31" s="67" t="s">
        <v>129</v>
      </c>
      <c r="AE31" s="91">
        <v>38353</v>
      </c>
      <c r="AF31" s="95">
        <v>2162</v>
      </c>
      <c r="AG31" s="131">
        <v>38706</v>
      </c>
      <c r="AH31" s="115"/>
      <c r="AI31" s="115"/>
      <c r="AJ31" s="115"/>
      <c r="AK31" s="115"/>
      <c r="AL31" s="119" t="s">
        <v>162</v>
      </c>
    </row>
    <row r="32" spans="1:38" ht="78.75">
      <c r="A32" s="219"/>
      <c r="B32" s="231"/>
      <c r="C32" s="224"/>
      <c r="D32" s="224"/>
      <c r="E32" s="224"/>
      <c r="F32" s="231"/>
      <c r="G32" s="231"/>
      <c r="H32" s="67" t="s">
        <v>82</v>
      </c>
      <c r="I32" s="68">
        <v>352</v>
      </c>
      <c r="J32" s="69">
        <f>I32+1056</f>
        <v>1408</v>
      </c>
      <c r="L32" s="132">
        <v>3800</v>
      </c>
      <c r="M32" s="92"/>
      <c r="N32" s="92"/>
      <c r="O32" s="131">
        <v>38707</v>
      </c>
      <c r="P32" s="92"/>
      <c r="Q32" s="92"/>
      <c r="R32" s="92"/>
      <c r="S32" s="92"/>
      <c r="T32" s="92"/>
      <c r="U32" s="92"/>
      <c r="V32" s="92"/>
      <c r="W32" s="92"/>
      <c r="X32" s="92"/>
      <c r="Y32" s="92"/>
      <c r="Z32" s="61" t="s">
        <v>174</v>
      </c>
      <c r="AA32" s="116"/>
      <c r="AB32" s="151">
        <v>1</v>
      </c>
      <c r="AC32" s="151">
        <f>3800/1408</f>
        <v>2.6988636363636362</v>
      </c>
      <c r="AD32" s="67" t="s">
        <v>129</v>
      </c>
      <c r="AE32" s="91">
        <v>38596</v>
      </c>
      <c r="AF32" s="95" t="s">
        <v>112</v>
      </c>
      <c r="AG32" s="131">
        <v>38706</v>
      </c>
      <c r="AH32" s="115"/>
      <c r="AI32" s="115"/>
      <c r="AJ32" s="115"/>
      <c r="AK32" s="115"/>
      <c r="AL32" s="119" t="s">
        <v>166</v>
      </c>
    </row>
    <row r="33" spans="1:38" ht="101.25" customHeight="1">
      <c r="A33" s="219"/>
      <c r="B33" s="231"/>
      <c r="C33" s="224"/>
      <c r="D33" s="224"/>
      <c r="E33" s="224"/>
      <c r="F33" s="231"/>
      <c r="G33" s="231"/>
      <c r="H33" s="67" t="s">
        <v>83</v>
      </c>
      <c r="I33" s="69">
        <v>30</v>
      </c>
      <c r="J33" s="69" t="s">
        <v>58</v>
      </c>
      <c r="L33" s="127">
        <v>30</v>
      </c>
      <c r="M33" s="115"/>
      <c r="N33" s="115"/>
      <c r="O33" s="133">
        <v>38659</v>
      </c>
      <c r="P33" s="92"/>
      <c r="Q33" s="92"/>
      <c r="R33" s="92"/>
      <c r="S33" s="92"/>
      <c r="T33" s="92"/>
      <c r="U33" s="92"/>
      <c r="V33" s="92"/>
      <c r="W33" s="92"/>
      <c r="X33" s="92"/>
      <c r="Y33" s="92"/>
      <c r="Z33" s="135" t="s">
        <v>160</v>
      </c>
      <c r="AA33" s="116"/>
      <c r="AB33" s="151">
        <v>1</v>
      </c>
      <c r="AC33" s="151">
        <v>1</v>
      </c>
      <c r="AD33" s="67" t="s">
        <v>113</v>
      </c>
      <c r="AE33" s="91">
        <v>38353</v>
      </c>
      <c r="AF33" s="95">
        <v>38687</v>
      </c>
      <c r="AG33" s="129">
        <v>38659</v>
      </c>
      <c r="AH33" s="115"/>
      <c r="AI33" s="115"/>
      <c r="AJ33" s="115"/>
      <c r="AK33" s="115"/>
      <c r="AL33" s="134" t="s">
        <v>167</v>
      </c>
    </row>
    <row r="34" spans="1:38" ht="93.75" customHeight="1">
      <c r="A34" s="219"/>
      <c r="B34" s="231"/>
      <c r="C34" s="224"/>
      <c r="D34" s="224"/>
      <c r="E34" s="224"/>
      <c r="F34" s="231"/>
      <c r="G34" s="231"/>
      <c r="H34" s="67" t="s">
        <v>84</v>
      </c>
      <c r="I34" s="69">
        <v>191</v>
      </c>
      <c r="J34" s="69">
        <f>I34+120</f>
        <v>311</v>
      </c>
      <c r="L34" s="98">
        <v>399</v>
      </c>
      <c r="M34" s="115"/>
      <c r="N34" s="115"/>
      <c r="O34" s="131">
        <v>38706</v>
      </c>
      <c r="P34" s="115"/>
      <c r="Q34" s="115"/>
      <c r="R34" s="115"/>
      <c r="S34" s="115"/>
      <c r="T34" s="115"/>
      <c r="U34" s="115"/>
      <c r="V34" s="115"/>
      <c r="W34" s="115"/>
      <c r="X34" s="115"/>
      <c r="Y34" s="115"/>
      <c r="Z34" s="135" t="s">
        <v>175</v>
      </c>
      <c r="AA34" s="116"/>
      <c r="AB34" s="151">
        <v>1</v>
      </c>
      <c r="AC34" s="151">
        <v>1.283</v>
      </c>
      <c r="AD34" s="67" t="s">
        <v>128</v>
      </c>
      <c r="AE34" s="91">
        <v>38353</v>
      </c>
      <c r="AF34" s="95">
        <v>38687</v>
      </c>
      <c r="AG34" s="131">
        <v>38716</v>
      </c>
      <c r="AH34" s="115"/>
      <c r="AI34" s="115"/>
      <c r="AJ34" s="115"/>
      <c r="AK34" s="115"/>
      <c r="AL34" s="134" t="s">
        <v>168</v>
      </c>
    </row>
    <row r="35" spans="1:38" ht="45">
      <c r="A35" s="219"/>
      <c r="B35" s="231"/>
      <c r="C35" s="224"/>
      <c r="D35" s="224"/>
      <c r="E35" s="224"/>
      <c r="F35" s="231"/>
      <c r="G35" s="231"/>
      <c r="H35" s="67" t="s">
        <v>85</v>
      </c>
      <c r="I35" s="68">
        <v>1</v>
      </c>
      <c r="J35" s="68">
        <v>2</v>
      </c>
      <c r="L35" s="98">
        <v>2</v>
      </c>
      <c r="M35" s="115"/>
      <c r="N35" s="115"/>
      <c r="O35" s="131">
        <v>38707</v>
      </c>
      <c r="P35" s="92"/>
      <c r="Q35" s="92"/>
      <c r="R35" s="92"/>
      <c r="S35" s="92"/>
      <c r="T35" s="92"/>
      <c r="U35" s="92"/>
      <c r="V35" s="92"/>
      <c r="W35" s="92"/>
      <c r="X35" s="92"/>
      <c r="Y35" s="92"/>
      <c r="Z35" s="135" t="s">
        <v>183</v>
      </c>
      <c r="AA35" s="116"/>
      <c r="AB35" s="151">
        <v>1</v>
      </c>
      <c r="AC35" s="151">
        <v>1</v>
      </c>
      <c r="AD35" s="67" t="s">
        <v>130</v>
      </c>
      <c r="AE35" s="91">
        <v>38473</v>
      </c>
      <c r="AF35" s="95">
        <v>38657</v>
      </c>
      <c r="AG35" s="131">
        <v>38701</v>
      </c>
      <c r="AH35" s="115"/>
      <c r="AI35" s="115"/>
      <c r="AJ35" s="115"/>
      <c r="AK35" s="115"/>
      <c r="AL35" s="119" t="s">
        <v>169</v>
      </c>
    </row>
    <row r="36" spans="1:43" ht="57" customHeight="1">
      <c r="A36" s="219"/>
      <c r="B36" s="231"/>
      <c r="C36" s="224"/>
      <c r="D36" s="224"/>
      <c r="E36" s="224"/>
      <c r="F36" s="231"/>
      <c r="G36" s="231"/>
      <c r="H36" s="67" t="s">
        <v>86</v>
      </c>
      <c r="I36" s="68" t="s">
        <v>58</v>
      </c>
      <c r="J36" s="69">
        <v>85</v>
      </c>
      <c r="L36" s="98">
        <v>399</v>
      </c>
      <c r="M36" s="136"/>
      <c r="N36" s="136"/>
      <c r="O36" s="133">
        <v>38706</v>
      </c>
      <c r="P36" s="115"/>
      <c r="Q36" s="115"/>
      <c r="R36" s="115"/>
      <c r="S36" s="115"/>
      <c r="T36" s="115"/>
      <c r="U36" s="115"/>
      <c r="V36" s="115"/>
      <c r="W36" s="115"/>
      <c r="X36" s="115"/>
      <c r="Y36" s="115"/>
      <c r="Z36" s="135" t="s">
        <v>161</v>
      </c>
      <c r="AA36" s="116"/>
      <c r="AB36" s="151">
        <v>1</v>
      </c>
      <c r="AC36" s="151">
        <f>399/85</f>
        <v>4.694117647058824</v>
      </c>
      <c r="AD36" s="67" t="s">
        <v>131</v>
      </c>
      <c r="AE36" s="91">
        <v>38384</v>
      </c>
      <c r="AF36" s="95">
        <v>38657</v>
      </c>
      <c r="AG36" s="131">
        <v>38711</v>
      </c>
      <c r="AH36" s="115"/>
      <c r="AI36" s="115"/>
      <c r="AJ36" s="115"/>
      <c r="AK36" s="115"/>
      <c r="AL36" s="119" t="s">
        <v>170</v>
      </c>
      <c r="AQ36">
        <f>399/85*100</f>
        <v>469.4117647058824</v>
      </c>
    </row>
    <row r="37" spans="1:38" ht="36">
      <c r="A37" s="219"/>
      <c r="B37" s="231"/>
      <c r="C37" s="224"/>
      <c r="D37" s="224"/>
      <c r="E37" s="224"/>
      <c r="F37" s="231"/>
      <c r="G37" s="231"/>
      <c r="H37" s="67" t="s">
        <v>87</v>
      </c>
      <c r="I37" s="69">
        <v>150</v>
      </c>
      <c r="J37" s="69">
        <f>I37+250</f>
        <v>400</v>
      </c>
      <c r="L37" s="98">
        <v>399</v>
      </c>
      <c r="M37" s="136"/>
      <c r="N37" s="136"/>
      <c r="O37" s="133">
        <v>38706</v>
      </c>
      <c r="P37" s="115"/>
      <c r="Q37" s="115"/>
      <c r="R37" s="115"/>
      <c r="S37" s="115"/>
      <c r="T37" s="115"/>
      <c r="U37" s="115"/>
      <c r="V37" s="115"/>
      <c r="W37" s="115"/>
      <c r="X37" s="115"/>
      <c r="Y37" s="115"/>
      <c r="Z37" s="135" t="s">
        <v>176</v>
      </c>
      <c r="AA37" s="116"/>
      <c r="AB37" s="151">
        <v>1</v>
      </c>
      <c r="AC37" s="151">
        <f>399/400</f>
        <v>0.9975</v>
      </c>
      <c r="AD37" s="67" t="s">
        <v>132</v>
      </c>
      <c r="AE37" s="91">
        <v>38353</v>
      </c>
      <c r="AF37" s="95" t="s">
        <v>112</v>
      </c>
      <c r="AG37" s="115"/>
      <c r="AH37" s="115"/>
      <c r="AI37" s="115"/>
      <c r="AJ37" s="115"/>
      <c r="AK37" s="115"/>
      <c r="AL37" s="123" t="s">
        <v>177</v>
      </c>
    </row>
    <row r="38" spans="1:38" ht="56.25">
      <c r="A38" s="219" t="s">
        <v>50</v>
      </c>
      <c r="B38" s="231" t="s">
        <v>88</v>
      </c>
      <c r="C38" s="224" t="s">
        <v>89</v>
      </c>
      <c r="D38" s="227" t="s">
        <v>90</v>
      </c>
      <c r="E38" s="224" t="s">
        <v>54</v>
      </c>
      <c r="F38" s="232">
        <v>38353</v>
      </c>
      <c r="G38" s="232">
        <v>38687</v>
      </c>
      <c r="H38" s="233" t="s">
        <v>91</v>
      </c>
      <c r="I38" s="237">
        <v>25</v>
      </c>
      <c r="J38" s="237">
        <v>50</v>
      </c>
      <c r="L38" s="184"/>
      <c r="M38" s="92"/>
      <c r="N38" s="92"/>
      <c r="O38" s="184"/>
      <c r="P38" s="92"/>
      <c r="Q38" s="92"/>
      <c r="R38" s="92"/>
      <c r="S38" s="92"/>
      <c r="T38" s="92"/>
      <c r="U38" s="92"/>
      <c r="V38" s="92"/>
      <c r="W38" s="92"/>
      <c r="X38" s="92"/>
      <c r="Y38" s="92"/>
      <c r="Z38" s="184"/>
      <c r="AA38" s="186" t="s">
        <v>154</v>
      </c>
      <c r="AB38" s="260">
        <v>0</v>
      </c>
      <c r="AC38" s="260">
        <v>0</v>
      </c>
      <c r="AD38" s="67" t="s">
        <v>133</v>
      </c>
      <c r="AE38" s="91">
        <v>38353</v>
      </c>
      <c r="AF38" s="95" t="s">
        <v>112</v>
      </c>
      <c r="AG38" s="115"/>
      <c r="AH38" s="92"/>
      <c r="AI38" s="92"/>
      <c r="AJ38" s="92"/>
      <c r="AK38" s="92"/>
      <c r="AL38" s="186" t="s">
        <v>154</v>
      </c>
    </row>
    <row r="39" spans="1:38" ht="33.75">
      <c r="A39" s="235"/>
      <c r="B39" s="236"/>
      <c r="C39" s="234"/>
      <c r="D39" s="224"/>
      <c r="E39" s="234"/>
      <c r="F39" s="231"/>
      <c r="G39" s="231"/>
      <c r="H39" s="234"/>
      <c r="I39" s="238"/>
      <c r="J39" s="238"/>
      <c r="L39" s="185"/>
      <c r="M39" s="92"/>
      <c r="N39" s="92"/>
      <c r="O39" s="185"/>
      <c r="P39" s="92"/>
      <c r="Q39" s="92"/>
      <c r="R39" s="92"/>
      <c r="S39" s="92"/>
      <c r="T39" s="92"/>
      <c r="U39" s="92"/>
      <c r="V39" s="92"/>
      <c r="W39" s="92"/>
      <c r="X39" s="92"/>
      <c r="Y39" s="92"/>
      <c r="Z39" s="185"/>
      <c r="AA39" s="174"/>
      <c r="AB39" s="249"/>
      <c r="AC39" s="249"/>
      <c r="AD39" s="67" t="s">
        <v>134</v>
      </c>
      <c r="AE39" s="91">
        <v>38353</v>
      </c>
      <c r="AF39" s="95" t="s">
        <v>112</v>
      </c>
      <c r="AG39" s="115"/>
      <c r="AH39" s="92"/>
      <c r="AI39" s="92"/>
      <c r="AJ39" s="92"/>
      <c r="AK39" s="92"/>
      <c r="AL39" s="174"/>
    </row>
    <row r="40" spans="1:38" ht="204">
      <c r="A40" s="62" t="s">
        <v>50</v>
      </c>
      <c r="B40" s="72" t="s">
        <v>92</v>
      </c>
      <c r="C40" s="63" t="s">
        <v>93</v>
      </c>
      <c r="D40" s="63" t="s">
        <v>64</v>
      </c>
      <c r="E40" s="63" t="s">
        <v>75</v>
      </c>
      <c r="F40" s="71">
        <v>38353</v>
      </c>
      <c r="G40" s="71">
        <v>38687</v>
      </c>
      <c r="H40" s="61" t="s">
        <v>94</v>
      </c>
      <c r="I40" s="70">
        <v>0.5</v>
      </c>
      <c r="J40" s="70">
        <v>1</v>
      </c>
      <c r="L40" s="141">
        <v>1</v>
      </c>
      <c r="M40" s="99"/>
      <c r="N40" s="99"/>
      <c r="O40" s="121">
        <v>38705</v>
      </c>
      <c r="P40" s="115"/>
      <c r="Q40" s="115"/>
      <c r="R40" s="115"/>
      <c r="S40" s="115"/>
      <c r="T40" s="115"/>
      <c r="U40" s="115"/>
      <c r="V40" s="115"/>
      <c r="W40" s="115"/>
      <c r="X40" s="115"/>
      <c r="Y40" s="115"/>
      <c r="Z40" s="102" t="s">
        <v>204</v>
      </c>
      <c r="AA40" s="102"/>
      <c r="AB40" s="150">
        <v>1</v>
      </c>
      <c r="AC40" s="150">
        <v>1</v>
      </c>
      <c r="AD40" s="61" t="s">
        <v>135</v>
      </c>
      <c r="AE40" s="91">
        <v>38353</v>
      </c>
      <c r="AF40" s="95" t="s">
        <v>112</v>
      </c>
      <c r="AG40" s="139">
        <v>38705</v>
      </c>
      <c r="AH40" s="115"/>
      <c r="AI40" s="115"/>
      <c r="AJ40" s="115"/>
      <c r="AK40" s="115"/>
      <c r="AL40" s="134" t="s">
        <v>153</v>
      </c>
    </row>
    <row r="41" spans="1:38" ht="12.75">
      <c r="A41" s="73" t="s">
        <v>95</v>
      </c>
      <c r="B41" s="74"/>
      <c r="C41" s="74"/>
      <c r="D41" s="74"/>
      <c r="E41" s="74"/>
      <c r="F41" s="74"/>
      <c r="G41" s="74"/>
      <c r="H41" s="74"/>
      <c r="I41" s="74"/>
      <c r="J41" s="74"/>
      <c r="L41" s="74"/>
      <c r="M41" s="74"/>
      <c r="N41" s="74"/>
      <c r="O41" s="74"/>
      <c r="P41" s="74"/>
      <c r="Q41" s="74"/>
      <c r="R41" s="74"/>
      <c r="S41" s="74"/>
      <c r="T41" s="74"/>
      <c r="U41" s="74"/>
      <c r="V41" s="74"/>
      <c r="W41" s="74"/>
      <c r="X41" s="74"/>
      <c r="Y41" s="74"/>
      <c r="Z41" s="103"/>
      <c r="AA41" s="103"/>
      <c r="AB41" s="153"/>
      <c r="AC41" s="153"/>
      <c r="AD41" s="74"/>
      <c r="AE41" s="74"/>
      <c r="AF41" s="96"/>
      <c r="AG41" s="97"/>
      <c r="AH41" s="97"/>
      <c r="AI41" s="97"/>
      <c r="AJ41" s="97"/>
      <c r="AK41" s="97"/>
      <c r="AL41" s="120"/>
    </row>
    <row r="42" spans="1:38" ht="168" customHeight="1">
      <c r="A42" s="60" t="s">
        <v>50</v>
      </c>
      <c r="B42" s="75">
        <v>3</v>
      </c>
      <c r="C42" s="65" t="s">
        <v>96</v>
      </c>
      <c r="D42" s="59" t="s">
        <v>97</v>
      </c>
      <c r="E42" s="59" t="s">
        <v>98</v>
      </c>
      <c r="F42" s="66">
        <v>38353</v>
      </c>
      <c r="G42" s="66">
        <v>2162</v>
      </c>
      <c r="H42" s="76" t="s">
        <v>178</v>
      </c>
      <c r="I42" s="70" t="s">
        <v>58</v>
      </c>
      <c r="J42" s="77">
        <v>30</v>
      </c>
      <c r="L42" s="99">
        <v>36</v>
      </c>
      <c r="M42" s="99"/>
      <c r="N42" s="99"/>
      <c r="O42" s="121">
        <v>38707</v>
      </c>
      <c r="P42" s="115"/>
      <c r="Q42" s="115"/>
      <c r="R42" s="115"/>
      <c r="S42" s="115"/>
      <c r="T42" s="115"/>
      <c r="U42" s="115"/>
      <c r="V42" s="115"/>
      <c r="W42" s="115"/>
      <c r="X42" s="115"/>
      <c r="Y42" s="115"/>
      <c r="Z42" s="102" t="s">
        <v>198</v>
      </c>
      <c r="AA42" s="116"/>
      <c r="AB42" s="151">
        <v>1</v>
      </c>
      <c r="AC42" s="151">
        <f>36/30</f>
        <v>1.2</v>
      </c>
      <c r="AD42" s="140" t="s">
        <v>150</v>
      </c>
      <c r="AE42" s="91">
        <v>38353</v>
      </c>
      <c r="AF42" s="95">
        <v>38687</v>
      </c>
      <c r="AG42" s="121">
        <v>38701</v>
      </c>
      <c r="AH42" s="115"/>
      <c r="AI42" s="115"/>
      <c r="AJ42" s="115"/>
      <c r="AK42" s="115"/>
      <c r="AL42" s="119" t="s">
        <v>151</v>
      </c>
    </row>
    <row r="43" spans="1:38" ht="227.25" customHeight="1">
      <c r="A43" s="239" t="s">
        <v>50</v>
      </c>
      <c r="B43" s="240">
        <v>3</v>
      </c>
      <c r="C43" s="241" t="s">
        <v>99</v>
      </c>
      <c r="D43" s="242" t="s">
        <v>100</v>
      </c>
      <c r="E43" s="242" t="s">
        <v>101</v>
      </c>
      <c r="F43" s="230">
        <v>38353</v>
      </c>
      <c r="G43" s="230">
        <v>38687</v>
      </c>
      <c r="H43" s="59" t="s">
        <v>102</v>
      </c>
      <c r="I43" s="77" t="s">
        <v>58</v>
      </c>
      <c r="J43" s="77">
        <v>2</v>
      </c>
      <c r="L43" s="99">
        <v>1</v>
      </c>
      <c r="M43" s="115"/>
      <c r="N43" s="115"/>
      <c r="O43" s="121">
        <v>38709</v>
      </c>
      <c r="P43" s="115"/>
      <c r="Q43" s="115"/>
      <c r="R43" s="115"/>
      <c r="S43" s="115"/>
      <c r="T43" s="115"/>
      <c r="U43" s="115"/>
      <c r="V43" s="115"/>
      <c r="W43" s="115"/>
      <c r="X43" s="115"/>
      <c r="Y43" s="115"/>
      <c r="Z43" s="102" t="s">
        <v>179</v>
      </c>
      <c r="AA43" s="119" t="s">
        <v>199</v>
      </c>
      <c r="AB43" s="154">
        <v>1</v>
      </c>
      <c r="AC43" s="154">
        <f>1/2</f>
        <v>0.5</v>
      </c>
      <c r="AD43" s="61" t="s">
        <v>136</v>
      </c>
      <c r="AE43" s="90">
        <v>38353</v>
      </c>
      <c r="AF43" s="94">
        <v>38717</v>
      </c>
      <c r="AG43" s="121">
        <v>38709</v>
      </c>
      <c r="AH43" s="115"/>
      <c r="AI43" s="115"/>
      <c r="AJ43" s="115"/>
      <c r="AK43" s="115"/>
      <c r="AL43" s="119" t="s">
        <v>147</v>
      </c>
    </row>
    <row r="44" spans="1:38" ht="160.5" customHeight="1">
      <c r="A44" s="239"/>
      <c r="B44" s="240"/>
      <c r="C44" s="242"/>
      <c r="D44" s="242"/>
      <c r="E44" s="242"/>
      <c r="F44" s="230"/>
      <c r="G44" s="230"/>
      <c r="H44" s="59" t="s">
        <v>103</v>
      </c>
      <c r="I44" s="77" t="s">
        <v>58</v>
      </c>
      <c r="J44" s="77">
        <v>5</v>
      </c>
      <c r="L44" s="99">
        <v>3</v>
      </c>
      <c r="M44" s="115"/>
      <c r="N44" s="115"/>
      <c r="O44" s="121">
        <v>38702</v>
      </c>
      <c r="P44" s="115"/>
      <c r="Q44" s="115"/>
      <c r="R44" s="115"/>
      <c r="S44" s="115"/>
      <c r="T44" s="115"/>
      <c r="U44" s="115"/>
      <c r="V44" s="115"/>
      <c r="W44" s="115"/>
      <c r="X44" s="115"/>
      <c r="Y44" s="115"/>
      <c r="Z44" s="102" t="s">
        <v>200</v>
      </c>
      <c r="AA44" s="102" t="s">
        <v>148</v>
      </c>
      <c r="AB44" s="150">
        <v>1</v>
      </c>
      <c r="AC44" s="150">
        <f>3/5</f>
        <v>0.6</v>
      </c>
      <c r="AD44" s="61" t="s">
        <v>137</v>
      </c>
      <c r="AE44" s="90">
        <v>38353</v>
      </c>
      <c r="AF44" s="94">
        <v>38717</v>
      </c>
      <c r="AG44" s="121">
        <v>38702</v>
      </c>
      <c r="AH44" s="115"/>
      <c r="AI44" s="115"/>
      <c r="AJ44" s="115"/>
      <c r="AK44" s="115"/>
      <c r="AL44" s="134" t="s">
        <v>149</v>
      </c>
    </row>
    <row r="45" spans="1:38" ht="205.5" customHeight="1">
      <c r="A45" s="239"/>
      <c r="B45" s="240"/>
      <c r="C45" s="242"/>
      <c r="D45" s="242"/>
      <c r="E45" s="242"/>
      <c r="F45" s="230"/>
      <c r="G45" s="230"/>
      <c r="H45" s="59" t="s">
        <v>104</v>
      </c>
      <c r="I45" s="77" t="s">
        <v>58</v>
      </c>
      <c r="J45" s="77">
        <v>45</v>
      </c>
      <c r="L45" s="115"/>
      <c r="M45" s="115"/>
      <c r="N45" s="115"/>
      <c r="O45" s="121">
        <v>38695</v>
      </c>
      <c r="P45" s="115"/>
      <c r="Q45" s="115"/>
      <c r="R45" s="115"/>
      <c r="S45" s="115"/>
      <c r="T45" s="115"/>
      <c r="U45" s="115"/>
      <c r="V45" s="115"/>
      <c r="W45" s="115"/>
      <c r="X45" s="115"/>
      <c r="Y45" s="115"/>
      <c r="Z45" s="102" t="s">
        <v>201</v>
      </c>
      <c r="AA45" s="61" t="s">
        <v>202</v>
      </c>
      <c r="AB45" s="148">
        <v>1</v>
      </c>
      <c r="AC45" s="148">
        <v>0</v>
      </c>
      <c r="AD45" s="61" t="s">
        <v>138</v>
      </c>
      <c r="AE45" s="90">
        <v>38565</v>
      </c>
      <c r="AF45" s="94">
        <v>38717</v>
      </c>
      <c r="AG45" s="121">
        <v>38709</v>
      </c>
      <c r="AH45" s="115"/>
      <c r="AI45" s="115"/>
      <c r="AJ45" s="115"/>
      <c r="AK45" s="115"/>
      <c r="AL45" s="134" t="s">
        <v>203</v>
      </c>
    </row>
    <row r="46" spans="1:38" ht="153" customHeight="1">
      <c r="A46" s="78" t="s">
        <v>50</v>
      </c>
      <c r="B46" s="79">
        <v>3</v>
      </c>
      <c r="C46" s="80" t="s">
        <v>105</v>
      </c>
      <c r="D46" s="81" t="s">
        <v>106</v>
      </c>
      <c r="E46" s="81" t="s">
        <v>107</v>
      </c>
      <c r="F46" s="66">
        <v>38353</v>
      </c>
      <c r="G46" s="66">
        <v>38687</v>
      </c>
      <c r="H46" s="81" t="s">
        <v>108</v>
      </c>
      <c r="I46" s="82">
        <v>0.5</v>
      </c>
      <c r="J46" s="82">
        <v>1</v>
      </c>
      <c r="L46" s="141">
        <v>1</v>
      </c>
      <c r="M46" s="99"/>
      <c r="N46" s="99"/>
      <c r="O46" s="121">
        <v>38698</v>
      </c>
      <c r="P46" s="115"/>
      <c r="Q46" s="115"/>
      <c r="R46" s="115"/>
      <c r="S46" s="115"/>
      <c r="T46" s="115"/>
      <c r="U46" s="115"/>
      <c r="V46" s="115"/>
      <c r="W46" s="115"/>
      <c r="X46" s="115"/>
      <c r="Y46" s="115"/>
      <c r="Z46" s="102" t="s">
        <v>180</v>
      </c>
      <c r="AA46" s="116"/>
      <c r="AB46" s="151">
        <v>1</v>
      </c>
      <c r="AC46" s="151">
        <v>1</v>
      </c>
      <c r="AD46" s="61" t="s">
        <v>139</v>
      </c>
      <c r="AE46" s="90">
        <v>38353</v>
      </c>
      <c r="AF46" s="94">
        <v>38717</v>
      </c>
      <c r="AG46" s="137">
        <v>38707</v>
      </c>
      <c r="AH46" s="115"/>
      <c r="AI46" s="115"/>
      <c r="AJ46" s="115"/>
      <c r="AK46" s="115"/>
      <c r="AL46" s="119" t="s">
        <v>152</v>
      </c>
    </row>
    <row r="47" spans="1:38" ht="209.25" customHeight="1" thickBot="1">
      <c r="A47" s="83" t="s">
        <v>50</v>
      </c>
      <c r="B47" s="84">
        <v>3</v>
      </c>
      <c r="C47" s="85" t="s">
        <v>109</v>
      </c>
      <c r="D47" s="84" t="s">
        <v>64</v>
      </c>
      <c r="E47" s="86" t="s">
        <v>98</v>
      </c>
      <c r="F47" s="87">
        <v>38353</v>
      </c>
      <c r="G47" s="87">
        <v>38717</v>
      </c>
      <c r="H47" s="88" t="s">
        <v>110</v>
      </c>
      <c r="I47" s="84">
        <f>2*6</f>
        <v>12</v>
      </c>
      <c r="J47" s="84">
        <f>4*6</f>
        <v>24</v>
      </c>
      <c r="L47" s="84">
        <v>24</v>
      </c>
      <c r="M47" s="142"/>
      <c r="N47" s="142"/>
      <c r="O47" s="147">
        <v>38702</v>
      </c>
      <c r="P47" s="142"/>
      <c r="Q47" s="142"/>
      <c r="R47" s="142"/>
      <c r="S47" s="142"/>
      <c r="T47" s="142"/>
      <c r="U47" s="142"/>
      <c r="V47" s="142"/>
      <c r="W47" s="142"/>
      <c r="X47" s="142"/>
      <c r="Y47" s="142"/>
      <c r="Z47" s="143" t="s">
        <v>181</v>
      </c>
      <c r="AA47" s="143"/>
      <c r="AB47" s="155">
        <v>1</v>
      </c>
      <c r="AC47" s="155">
        <v>1</v>
      </c>
      <c r="AD47" s="144" t="s">
        <v>140</v>
      </c>
      <c r="AE47" s="145">
        <v>38353</v>
      </c>
      <c r="AF47" s="146">
        <v>38717</v>
      </c>
      <c r="AG47" s="147">
        <v>38702</v>
      </c>
      <c r="AH47" s="142"/>
      <c r="AI47" s="142"/>
      <c r="AJ47" s="142"/>
      <c r="AK47" s="142"/>
      <c r="AL47" s="143" t="s">
        <v>181</v>
      </c>
    </row>
  </sheetData>
  <mergeCells count="111">
    <mergeCell ref="AB22:AB26"/>
    <mergeCell ref="AC22:AC26"/>
    <mergeCell ref="AB38:AB39"/>
    <mergeCell ref="AC38:AC39"/>
    <mergeCell ref="AC10:AC11"/>
    <mergeCell ref="AB15:AB16"/>
    <mergeCell ref="AC15:AC16"/>
    <mergeCell ref="AB17:AB18"/>
    <mergeCell ref="AC17:AC18"/>
    <mergeCell ref="A13:AL13"/>
    <mergeCell ref="AI10:AK10"/>
    <mergeCell ref="AL8:AL11"/>
    <mergeCell ref="A9:A11"/>
    <mergeCell ref="AD10:AD11"/>
    <mergeCell ref="E14:E19"/>
    <mergeCell ref="F14:F19"/>
    <mergeCell ref="G14:G19"/>
    <mergeCell ref="H15:H16"/>
    <mergeCell ref="A14:A19"/>
    <mergeCell ref="B14:B19"/>
    <mergeCell ref="C14:C19"/>
    <mergeCell ref="D14:D19"/>
    <mergeCell ref="I38:I39"/>
    <mergeCell ref="J38:J39"/>
    <mergeCell ref="A43:A45"/>
    <mergeCell ref="B43:B45"/>
    <mergeCell ref="C43:C45"/>
    <mergeCell ref="D43:D45"/>
    <mergeCell ref="E43:E45"/>
    <mergeCell ref="F43:F45"/>
    <mergeCell ref="G43:G45"/>
    <mergeCell ref="E38:E39"/>
    <mergeCell ref="F38:F39"/>
    <mergeCell ref="G38:G39"/>
    <mergeCell ref="H38:H39"/>
    <mergeCell ref="A38:A39"/>
    <mergeCell ref="B38:B39"/>
    <mergeCell ref="C38:C39"/>
    <mergeCell ref="D38:D39"/>
    <mergeCell ref="H22:H26"/>
    <mergeCell ref="I22:I26"/>
    <mergeCell ref="J22:J26"/>
    <mergeCell ref="A27:A37"/>
    <mergeCell ref="B27:B37"/>
    <mergeCell ref="C27:C37"/>
    <mergeCell ref="D27:D37"/>
    <mergeCell ref="E27:E37"/>
    <mergeCell ref="F27:F37"/>
    <mergeCell ref="G27:G37"/>
    <mergeCell ref="E20:E21"/>
    <mergeCell ref="F20:F21"/>
    <mergeCell ref="G20:G21"/>
    <mergeCell ref="A22:A26"/>
    <mergeCell ref="B22:B26"/>
    <mergeCell ref="C22:C26"/>
    <mergeCell ref="D22:D26"/>
    <mergeCell ref="E22:E26"/>
    <mergeCell ref="F22:F26"/>
    <mergeCell ref="G22:G26"/>
    <mergeCell ref="A20:A21"/>
    <mergeCell ref="B20:B21"/>
    <mergeCell ref="C20:C21"/>
    <mergeCell ref="D20:D21"/>
    <mergeCell ref="J15:J16"/>
    <mergeCell ref="H17:H18"/>
    <mergeCell ref="I17:I18"/>
    <mergeCell ref="J17:J18"/>
    <mergeCell ref="I15:I16"/>
    <mergeCell ref="A4:U4"/>
    <mergeCell ref="A5:B5"/>
    <mergeCell ref="A6:B6"/>
    <mergeCell ref="A7:P7"/>
    <mergeCell ref="B8:K8"/>
    <mergeCell ref="M8:Y9"/>
    <mergeCell ref="Z8:Z11"/>
    <mergeCell ref="L10:N10"/>
    <mergeCell ref="B9:B11"/>
    <mergeCell ref="C9:C11"/>
    <mergeCell ref="D9:D11"/>
    <mergeCell ref="E9:E11"/>
    <mergeCell ref="F9:G10"/>
    <mergeCell ref="H9:H11"/>
    <mergeCell ref="AE10:AE11"/>
    <mergeCell ref="AF10:AF11"/>
    <mergeCell ref="I9:K10"/>
    <mergeCell ref="O10:P10"/>
    <mergeCell ref="Q10:S10"/>
    <mergeCell ref="T10:V10"/>
    <mergeCell ref="W10:Y10"/>
    <mergeCell ref="AA8:AA11"/>
    <mergeCell ref="AB8:AC9"/>
    <mergeCell ref="AD8:AG9"/>
    <mergeCell ref="AB10:AB11"/>
    <mergeCell ref="L15:L16"/>
    <mergeCell ref="O15:O16"/>
    <mergeCell ref="Z15:Z16"/>
    <mergeCell ref="AA15:AA16"/>
    <mergeCell ref="AA17:AA18"/>
    <mergeCell ref="Z17:Z18"/>
    <mergeCell ref="L17:L18"/>
    <mergeCell ref="O17:O18"/>
    <mergeCell ref="AL22:AL26"/>
    <mergeCell ref="L38:L39"/>
    <mergeCell ref="O38:O39"/>
    <mergeCell ref="Z38:Z39"/>
    <mergeCell ref="AA38:AA39"/>
    <mergeCell ref="AL38:AL39"/>
    <mergeCell ref="L22:L26"/>
    <mergeCell ref="O22:O26"/>
    <mergeCell ref="Z22:Z26"/>
    <mergeCell ref="AA22:AA26"/>
  </mergeCells>
  <printOptions horizontalCentered="1" verticalCentered="1"/>
  <pageMargins left="0.75" right="0.7874015748031497" top="0.984251968503937" bottom="0.984251968503937" header="0.17" footer="0"/>
  <pageSetup horizontalDpi="600" verticalDpi="600" orientation="landscape" paperSize="5" scale="50" r:id="rId3"/>
  <rowBreaks count="3" manualBreakCount="3">
    <brk id="19" max="255" man="1"/>
    <brk id="26" max="255" man="1"/>
    <brk id="42" max="25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COMERCIO, INDUSTRIA Y TURISMO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marthaphr</dc:creator>
  <cp:keywords/>
  <dc:description/>
  <cp:lastModifiedBy>libiag</cp:lastModifiedBy>
  <cp:lastPrinted>2006-01-27T16:29:29Z</cp:lastPrinted>
  <dcterms:created xsi:type="dcterms:W3CDTF">2005-11-22T15:52:34Z</dcterms:created>
  <dcterms:modified xsi:type="dcterms:W3CDTF">2006-05-08T15:49:19Z</dcterms:modified>
  <cp:category/>
  <cp:version/>
  <cp:contentType/>
  <cp:contentStatus/>
</cp:coreProperties>
</file>