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DIRECCIÓN DE COMERCIO EXTERIOR " sheetId="1" r:id="rId1"/>
  </sheets>
  <definedNames>
    <definedName name="_xlnm.Print_Titles" localSheetId="0">'DIRECCIÓN DE COMERCIO EXTERIOR '!$6:$6</definedName>
  </definedNames>
  <calcPr calcId="152511"/>
</workbook>
</file>

<file path=xl/calcChain.xml><?xml version="1.0" encoding="utf-8"?>
<calcChain xmlns="http://schemas.openxmlformats.org/spreadsheetml/2006/main">
  <c r="O21" i="1" l="1"/>
  <c r="O19" i="1"/>
  <c r="O17" i="1"/>
  <c r="U17" i="1" s="1"/>
  <c r="O15" i="1"/>
  <c r="O14" i="1"/>
  <c r="X14" i="1" s="1"/>
  <c r="O12" i="1"/>
  <c r="O11" i="1"/>
  <c r="O10" i="1"/>
  <c r="X10" i="1" s="1"/>
  <c r="O9" i="1"/>
  <c r="U9" i="1" s="1"/>
  <c r="T20" i="1"/>
  <c r="S20" i="1"/>
  <c r="R20" i="1"/>
  <c r="Q20" i="1"/>
  <c r="P20" i="1"/>
  <c r="N20" i="1"/>
  <c r="M20" i="1"/>
  <c r="L20" i="1"/>
  <c r="K20" i="1"/>
  <c r="J20" i="1"/>
  <c r="T18" i="1"/>
  <c r="S18" i="1"/>
  <c r="R18" i="1"/>
  <c r="Q18" i="1"/>
  <c r="P18" i="1"/>
  <c r="N18" i="1"/>
  <c r="M18" i="1"/>
  <c r="L18" i="1"/>
  <c r="K18" i="1"/>
  <c r="J18" i="1"/>
  <c r="T16" i="1"/>
  <c r="S16" i="1"/>
  <c r="R16" i="1"/>
  <c r="Q16" i="1"/>
  <c r="P16" i="1"/>
  <c r="N16" i="1"/>
  <c r="M16" i="1"/>
  <c r="L16" i="1"/>
  <c r="K16" i="1"/>
  <c r="J16" i="1"/>
  <c r="T13" i="1"/>
  <c r="S13" i="1"/>
  <c r="R13" i="1"/>
  <c r="Q13" i="1"/>
  <c r="P13" i="1"/>
  <c r="N13" i="1"/>
  <c r="M13" i="1"/>
  <c r="L13" i="1"/>
  <c r="K13" i="1"/>
  <c r="J13" i="1"/>
  <c r="T8" i="1"/>
  <c r="S8" i="1"/>
  <c r="R8" i="1"/>
  <c r="Q8" i="1"/>
  <c r="P8" i="1"/>
  <c r="P7" i="1" s="1"/>
  <c r="P22" i="1" s="1"/>
  <c r="N8" i="1"/>
  <c r="M8" i="1"/>
  <c r="L8" i="1"/>
  <c r="K8" i="1"/>
  <c r="K7" i="1" s="1"/>
  <c r="K22" i="1" s="1"/>
  <c r="J8" i="1"/>
  <c r="L7" i="1" l="1"/>
  <c r="L22" i="1" s="1"/>
  <c r="Q7" i="1"/>
  <c r="Q22" i="1" s="1"/>
  <c r="J7" i="1"/>
  <c r="J22" i="1" s="1"/>
  <c r="N7" i="1"/>
  <c r="N22" i="1" s="1"/>
  <c r="O13" i="1"/>
  <c r="U13" i="1" s="1"/>
  <c r="O18" i="1"/>
  <c r="U18" i="1" s="1"/>
  <c r="V10" i="1"/>
  <c r="W10" i="1"/>
  <c r="V14" i="1"/>
  <c r="O8" i="1"/>
  <c r="U8" i="1" s="1"/>
  <c r="O16" i="1"/>
  <c r="U16" i="1" s="1"/>
  <c r="O20" i="1"/>
  <c r="U20" i="1" s="1"/>
  <c r="W14" i="1"/>
  <c r="W11" i="1"/>
  <c r="V11" i="1"/>
  <c r="U11" i="1"/>
  <c r="S7" i="1"/>
  <c r="W9" i="1"/>
  <c r="X9" i="1"/>
  <c r="X19" i="1"/>
  <c r="W19" i="1"/>
  <c r="V19" i="1"/>
  <c r="U19" i="1"/>
  <c r="V9" i="1"/>
  <c r="W21" i="1"/>
  <c r="V21" i="1"/>
  <c r="X21" i="1"/>
  <c r="U21" i="1"/>
  <c r="W15" i="1"/>
  <c r="V15" i="1"/>
  <c r="U15" i="1"/>
  <c r="T7" i="1"/>
  <c r="W17" i="1"/>
  <c r="V17" i="1"/>
  <c r="X17" i="1"/>
  <c r="X11" i="1"/>
  <c r="X15" i="1"/>
  <c r="U12" i="1"/>
  <c r="U10" i="1"/>
  <c r="U14" i="1"/>
  <c r="M7" i="1"/>
  <c r="R7" i="1"/>
  <c r="W13" i="1" l="1"/>
  <c r="V18" i="1"/>
  <c r="X8" i="1"/>
  <c r="X13" i="1"/>
  <c r="W18" i="1"/>
  <c r="X18" i="1"/>
  <c r="V13" i="1"/>
  <c r="W16" i="1"/>
  <c r="W8" i="1"/>
  <c r="X20" i="1"/>
  <c r="X16" i="1"/>
  <c r="V20" i="1"/>
  <c r="W20" i="1"/>
  <c r="V16" i="1"/>
  <c r="V8" i="1"/>
  <c r="M22" i="1"/>
  <c r="O22" i="1" s="1"/>
  <c r="O7" i="1"/>
  <c r="U7" i="1" s="1"/>
  <c r="R22" i="1"/>
  <c r="T22" i="1"/>
  <c r="S22" i="1"/>
  <c r="U22" i="1" l="1"/>
  <c r="W7" i="1"/>
  <c r="X7" i="1"/>
  <c r="V7" i="1"/>
  <c r="W22" i="1"/>
  <c r="X22" i="1"/>
  <c r="V22" i="1"/>
</calcChain>
</file>

<file path=xl/sharedStrings.xml><?xml version="1.0" encoding="utf-8"?>
<sst xmlns="http://schemas.openxmlformats.org/spreadsheetml/2006/main" count="121" uniqueCount="64">
  <si>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</si>
  <si>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</si>
  <si>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</si>
  <si>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</si>
  <si>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</si>
  <si>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</si>
  <si>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</si>
  <si>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</si>
  <si>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</si>
  <si>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</si>
  <si>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</si>
  <si>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</si>
  <si>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</si>
  <si>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</si>
  <si>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</si>
  <si>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</si>
  <si>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</si>
  <si>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</si>
  <si>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</si>
  <si>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</si>
  <si>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</si>
  <si>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</si>
  <si>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</si>
  <si>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</si>
  <si>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</si>
  <si>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</si>
  <si>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</si>
  <si>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</si>
  <si>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</si>
  <si>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</si>
  <si>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</si>
  <si>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</si>
  <si>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</si>
  <si>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</si>
  <si>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</si>
  <si>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</si>
  <si>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</si>
  <si>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</si>
  <si>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</si>
  <si>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</si>
  <si>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</si>
  <si>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</si>
  <si>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</si>
  <si>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</si>
  <si>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 xml:space="preserve">ADQUISICIÓN DE BIENES Y SERVICIOS </t>
  </si>
  <si>
    <t>TRANSFERENCIAS CORRIENTES</t>
  </si>
  <si>
    <t xml:space="preserve">GASTOS POR TRIBUTOS, MULTAS, SANCIONES E INTERESES DE MORA </t>
  </si>
  <si>
    <t xml:space="preserve">GASTOS DE INVERSION </t>
  </si>
  <si>
    <t>TOTAL PRESUPUESTO A+C</t>
  </si>
  <si>
    <t>APR. SIN COMPROMETER</t>
  </si>
  <si>
    <t xml:space="preserve">APR. VIGENTE DESPUES DE BLOQUEOS </t>
  </si>
  <si>
    <t>PAGO/ APR</t>
  </si>
  <si>
    <t>OBLIG/ APR</t>
  </si>
  <si>
    <t>COMP/ APR</t>
  </si>
  <si>
    <t>MINISTERIO DE COMERCIO INDUSTRIA Y TURISMO</t>
  </si>
  <si>
    <t>INFORME DE EJECUCIÓN PRESUPUESTAL ACUMULADA CON CORTE AL 30 DE NOVIEMBRE DE 2019</t>
  </si>
  <si>
    <t>FECHA DE GENERACIÓN: DICIEMBRE 02 DE 2019</t>
  </si>
  <si>
    <t xml:space="preserve">UNIDAD EJECUTORA 3501-02 DIRECCIÓN GENERAL DE COMERCIO EXTERIOR 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</si>
  <si>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</si>
  <si>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</si>
  <si>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</si>
  <si>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</si>
  <si>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</si>
  <si>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 xml:space="preserve">Nota 5: Resolución No. 2084 del 14 de noviembre de 2019 " Por la cual se efectua un traslado en el presupuesto de funcionamiento de la Sección 3501- Ministerio de Comercio Industria y Turismo, Unidad Ejecutora 3501-02 Dirección General de Comercio Exterior en la vigencia 2019"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</si>
</sst>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4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readingOrder="1"/>
    </xf>
    <xf numFmtId="0" fontId="1" fillId="0" borderId="0" xfId="0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Continuous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/>
    <xf numFmtId="0" fontId="5" fillId="0" borderId="0" xfId="0" applyFont="1" applyAlignment="1">
      <alignment horizontal="left" readingOrder="1"/>
    </xf>
    <xf numFmtId="0" fontId="7" fillId="0" borderId="0" xfId="0" applyFont="1" applyFill="1" applyBorder="1"/>
    <xf numFmtId="0" fontId="10" fillId="0" borderId="0" xfId="0" applyFont="1" applyFill="1" applyBorder="1"/>
    <xf numFmtId="0" fontId="0" fillId="0" borderId="0" xfId="0"/>
    <xf numFmtId="0" fontId="10" fillId="0" borderId="0" xfId="0" applyFont="1" applyFill="1" applyBorder="1" applyAlignment="1">
      <alignment vertical="center" wrapText="1"/>
    </xf>
    <xf numFmtId="10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 readingOrder="1"/>
    </xf>
    <xf numFmtId="0" fontId="5" fillId="4" borderId="1" xfId="0" applyNumberFormat="1" applyFont="1" applyFill="1" applyBorder="1" applyAlignment="1">
      <alignment horizontal="left" vertical="center" wrapText="1" readingOrder="1"/>
    </xf>
    <xf numFmtId="164" fontId="5" fillId="4" borderId="1" xfId="0" applyNumberFormat="1" applyFont="1" applyFill="1" applyBorder="1" applyAlignment="1">
      <alignment horizontal="right" vertical="center" wrapText="1" readingOrder="1"/>
    </xf>
    <xf numFmtId="165" fontId="5" fillId="4" borderId="1" xfId="0" applyNumberFormat="1" applyFont="1" applyFill="1" applyBorder="1" applyAlignment="1">
      <alignment horizontal="right" vertical="center" wrapText="1" readingOrder="1"/>
    </xf>
    <xf numFmtId="165" fontId="7" fillId="4" borderId="1" xfId="0" applyNumberFormat="1" applyFont="1" applyFill="1" applyBorder="1" applyAlignment="1">
      <alignment horizontal="right" vertical="center" wrapText="1" readingOrder="1"/>
    </xf>
    <xf numFmtId="10" fontId="7" fillId="4" borderId="1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right" vertical="center" wrapText="1" readingOrder="1"/>
    </xf>
    <xf numFmtId="165" fontId="11" fillId="2" borderId="1" xfId="0" applyNumberFormat="1" applyFont="1" applyFill="1" applyBorder="1" applyAlignment="1">
      <alignment horizontal="right" vertical="center" wrapText="1" readingOrder="1"/>
    </xf>
    <xf numFmtId="10" fontId="11" fillId="2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514350</xdr:colOff>
      <xdr:row>3</xdr:row>
      <xdr:rowOff>11808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57550" cy="602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2"/>
  <sheetViews>
    <sheetView showGridLines="0" tabSelected="1" topLeftCell="A12" workbookViewId="0">
      <selection activeCell="A20" sqref="A20:X20"/>
    </sheetView>
  </sheetViews>
  <sheetFormatPr baseColWidth="10" defaultRowHeight="15" x14ac:dyDescent="0.25"/>
  <cols>
    <col min="1" max="3" width="5.42578125" customWidth="1"/>
    <col min="4" max="4" width="4.42578125" customWidth="1"/>
    <col min="5" max="5" width="4.28515625" customWidth="1"/>
    <col min="6" max="6" width="7.140625" customWidth="1"/>
    <col min="7" max="7" width="3.85546875" customWidth="1"/>
    <col min="8" max="8" width="5.140625" customWidth="1"/>
    <col min="9" max="9" width="25.140625" customWidth="1"/>
    <col min="10" max="10" width="15.28515625" customWidth="1"/>
    <col min="11" max="11" width="15.42578125" customWidth="1"/>
    <col min="12" max="12" width="13" customWidth="1"/>
    <col min="13" max="13" width="16.140625" customWidth="1"/>
    <col min="14" max="14" width="14.85546875" customWidth="1"/>
    <col min="15" max="15" width="15.5703125" customWidth="1"/>
    <col min="16" max="16" width="16.5703125" customWidth="1"/>
    <col min="17" max="17" width="14.42578125" customWidth="1"/>
    <col min="18" max="18" width="16" customWidth="1"/>
    <col min="19" max="19" width="14.85546875" customWidth="1"/>
    <col min="20" max="20" width="15" customWidth="1"/>
    <col min="21" max="21" width="13.5703125" customWidth="1"/>
    <col min="22" max="22" width="7.5703125" customWidth="1"/>
    <col min="23" max="23" width="8.28515625" customWidth="1"/>
    <col min="24" max="24" width="6.42578125" customWidth="1"/>
  </cols>
  <sheetData>
    <row r="2" spans="1:31" ht="15.75" x14ac:dyDescent="0.25">
      <c r="A2" s="30" t="s">
        <v>54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31" ht="15.75" x14ac:dyDescent="0.25">
      <c r="A3" s="30" t="s">
        <v>55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31" ht="15.75" x14ac:dyDescent="0.25">
      <c r="A4" s="30" t="s">
        <v>57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31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32" t="s">
        <v>56</v>
      </c>
      <c r="U5" s="33"/>
      <c r="V5" s="33"/>
      <c r="W5" s="33"/>
      <c r="X5" s="33"/>
    </row>
    <row r="6" spans="1:31" ht="35.25" thickTop="1" thickBot="1" x14ac:dyDescent="0.3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50</v>
      </c>
      <c r="P6" s="6" t="s">
        <v>14</v>
      </c>
      <c r="Q6" s="6" t="s">
        <v>15</v>
      </c>
      <c r="R6" s="6" t="s">
        <v>16</v>
      </c>
      <c r="S6" s="6" t="s">
        <v>17</v>
      </c>
      <c r="T6" s="6" t="s">
        <v>18</v>
      </c>
      <c r="U6" s="7" t="s">
        <v>49</v>
      </c>
      <c r="V6" s="7" t="s">
        <v>53</v>
      </c>
      <c r="W6" s="8" t="s">
        <v>52</v>
      </c>
      <c r="X6" s="7" t="s">
        <v>51</v>
      </c>
      <c r="Y6" s="5"/>
      <c r="Z6" s="3"/>
      <c r="AA6" s="3"/>
      <c r="AB6" s="2"/>
      <c r="AC6" s="2"/>
      <c r="AD6" s="2"/>
      <c r="AE6" s="2"/>
    </row>
    <row r="7" spans="1:31" ht="35.1" customHeight="1" thickTop="1" thickBot="1" x14ac:dyDescent="0.3">
      <c r="A7" s="9" t="s">
        <v>19</v>
      </c>
      <c r="B7" s="9"/>
      <c r="C7" s="9"/>
      <c r="D7" s="9"/>
      <c r="E7" s="9"/>
      <c r="F7" s="9"/>
      <c r="G7" s="9"/>
      <c r="H7" s="9"/>
      <c r="I7" s="13" t="s">
        <v>43</v>
      </c>
      <c r="J7" s="14">
        <f>+J8+J13+J16+J18</f>
        <v>14215899000</v>
      </c>
      <c r="K7" s="14">
        <f t="shared" ref="K7:T7" si="0">+K8+K13+K16+K18</f>
        <v>370483239</v>
      </c>
      <c r="L7" s="14">
        <f t="shared" si="0"/>
        <v>370483239</v>
      </c>
      <c r="M7" s="14">
        <f t="shared" si="0"/>
        <v>14215899000</v>
      </c>
      <c r="N7" s="14">
        <f t="shared" si="0"/>
        <v>20537761</v>
      </c>
      <c r="O7" s="10">
        <f t="shared" ref="O7:O11" si="1">+M7-N7</f>
        <v>14195361239</v>
      </c>
      <c r="P7" s="14">
        <f t="shared" si="0"/>
        <v>14181513421.610001</v>
      </c>
      <c r="Q7" s="14">
        <f t="shared" si="0"/>
        <v>13847817.390000001</v>
      </c>
      <c r="R7" s="14">
        <f t="shared" si="0"/>
        <v>12057233778.09</v>
      </c>
      <c r="S7" s="14">
        <f t="shared" si="0"/>
        <v>11659970382.559999</v>
      </c>
      <c r="T7" s="14">
        <f t="shared" si="0"/>
        <v>11625770142.5</v>
      </c>
      <c r="U7" s="11">
        <f t="shared" ref="U7:U11" si="2">+O7-R7</f>
        <v>2138127460.9099998</v>
      </c>
      <c r="V7" s="12">
        <f t="shared" ref="V7:V11" si="3">+R7/O7</f>
        <v>0.84937843955420034</v>
      </c>
      <c r="W7" s="12">
        <f t="shared" ref="W7:W11" si="4">+S7/O7</f>
        <v>0.82139300199882703</v>
      </c>
      <c r="X7" s="12">
        <f t="shared" ref="X7:X11" si="5">+T7/O7</f>
        <v>0.81898374734977741</v>
      </c>
      <c r="Y7" s="5"/>
      <c r="Z7" s="3"/>
      <c r="AA7" s="3"/>
      <c r="AB7" s="2"/>
      <c r="AC7" s="2"/>
      <c r="AD7" s="2"/>
      <c r="AE7" s="2"/>
    </row>
    <row r="8" spans="1:31" ht="35.1" customHeight="1" thickTop="1" thickBot="1" x14ac:dyDescent="0.3">
      <c r="A8" s="34" t="s">
        <v>19</v>
      </c>
      <c r="B8" s="34" t="s">
        <v>20</v>
      </c>
      <c r="C8" s="34"/>
      <c r="D8" s="34"/>
      <c r="E8" s="34"/>
      <c r="F8" s="34"/>
      <c r="G8" s="34"/>
      <c r="H8" s="34"/>
      <c r="I8" s="35" t="s">
        <v>42</v>
      </c>
      <c r="J8" s="36">
        <f>SUM(J9:J12)</f>
        <v>12231927000</v>
      </c>
      <c r="K8" s="36">
        <f t="shared" ref="K8:T8" si="6">SUM(K9:K12)</f>
        <v>370483239</v>
      </c>
      <c r="L8" s="36">
        <f t="shared" si="6"/>
        <v>370483239</v>
      </c>
      <c r="M8" s="36">
        <f t="shared" si="6"/>
        <v>12231927000</v>
      </c>
      <c r="N8" s="36">
        <f t="shared" si="6"/>
        <v>20537761</v>
      </c>
      <c r="O8" s="37">
        <f t="shared" si="1"/>
        <v>12211389239</v>
      </c>
      <c r="P8" s="36">
        <f t="shared" si="6"/>
        <v>12211389239</v>
      </c>
      <c r="Q8" s="36">
        <f t="shared" si="6"/>
        <v>0</v>
      </c>
      <c r="R8" s="36">
        <f t="shared" si="6"/>
        <v>10206555693.35</v>
      </c>
      <c r="S8" s="36">
        <f t="shared" si="6"/>
        <v>10206353898.16</v>
      </c>
      <c r="T8" s="36">
        <f t="shared" si="6"/>
        <v>10195735003.1</v>
      </c>
      <c r="U8" s="38">
        <f t="shared" si="2"/>
        <v>2004833545.6499996</v>
      </c>
      <c r="V8" s="39">
        <f t="shared" si="3"/>
        <v>0.83582264831530528</v>
      </c>
      <c r="W8" s="39">
        <f t="shared" si="4"/>
        <v>0.83580612315293012</v>
      </c>
      <c r="X8" s="39">
        <f t="shared" si="5"/>
        <v>0.83493653371865961</v>
      </c>
      <c r="Y8" s="5"/>
      <c r="Z8" s="3"/>
      <c r="AA8" s="3"/>
      <c r="AB8" s="2"/>
      <c r="AC8" s="2"/>
      <c r="AD8" s="2"/>
      <c r="AE8" s="2"/>
    </row>
    <row r="9" spans="1:31" ht="39.75" customHeight="1" thickTop="1" thickBot="1" x14ac:dyDescent="0.3">
      <c r="A9" s="9" t="s">
        <v>19</v>
      </c>
      <c r="B9" s="9" t="s">
        <v>20</v>
      </c>
      <c r="C9" s="9" t="s">
        <v>20</v>
      </c>
      <c r="D9" s="9" t="s">
        <v>20</v>
      </c>
      <c r="E9" s="9"/>
      <c r="F9" s="9" t="s">
        <v>21</v>
      </c>
      <c r="G9" s="9" t="s">
        <v>39</v>
      </c>
      <c r="H9" s="9" t="s">
        <v>30</v>
      </c>
      <c r="I9" s="13" t="s">
        <v>22</v>
      </c>
      <c r="J9" s="14">
        <v>7885529000</v>
      </c>
      <c r="K9" s="14">
        <v>80981060</v>
      </c>
      <c r="L9" s="14">
        <v>0</v>
      </c>
      <c r="M9" s="14">
        <v>7966510060</v>
      </c>
      <c r="N9" s="14">
        <v>0</v>
      </c>
      <c r="O9" s="10">
        <f t="shared" si="1"/>
        <v>7966510060</v>
      </c>
      <c r="P9" s="14">
        <v>7966510060</v>
      </c>
      <c r="Q9" s="14">
        <v>0</v>
      </c>
      <c r="R9" s="14">
        <v>7009860565.3800001</v>
      </c>
      <c r="S9" s="14">
        <v>7009723312.5</v>
      </c>
      <c r="T9" s="14">
        <v>7002433349.6000004</v>
      </c>
      <c r="U9" s="11">
        <f t="shared" si="2"/>
        <v>956649494.61999989</v>
      </c>
      <c r="V9" s="12">
        <f t="shared" si="3"/>
        <v>0.87991611290075999</v>
      </c>
      <c r="W9" s="12">
        <f t="shared" si="4"/>
        <v>0.87989888416710293</v>
      </c>
      <c r="X9" s="12">
        <f t="shared" si="5"/>
        <v>0.87898380807417198</v>
      </c>
      <c r="Y9" s="5"/>
      <c r="Z9" s="3"/>
      <c r="AA9" s="3"/>
      <c r="AB9" s="2"/>
      <c r="AC9" s="2"/>
      <c r="AD9" s="2"/>
      <c r="AE9" s="2"/>
    </row>
    <row r="10" spans="1:31" ht="45" customHeight="1" thickTop="1" thickBot="1" x14ac:dyDescent="0.3">
      <c r="A10" s="9" t="s">
        <v>19</v>
      </c>
      <c r="B10" s="9" t="s">
        <v>20</v>
      </c>
      <c r="C10" s="9" t="s">
        <v>20</v>
      </c>
      <c r="D10" s="9" t="s">
        <v>23</v>
      </c>
      <c r="E10" s="9"/>
      <c r="F10" s="9" t="s">
        <v>21</v>
      </c>
      <c r="G10" s="9" t="s">
        <v>39</v>
      </c>
      <c r="H10" s="9" t="s">
        <v>30</v>
      </c>
      <c r="I10" s="13" t="s">
        <v>24</v>
      </c>
      <c r="J10" s="14">
        <v>2890783000</v>
      </c>
      <c r="K10" s="14">
        <v>234489333</v>
      </c>
      <c r="L10" s="14">
        <v>0</v>
      </c>
      <c r="M10" s="14">
        <v>3125272333</v>
      </c>
      <c r="N10" s="14">
        <v>0</v>
      </c>
      <c r="O10" s="10">
        <f t="shared" si="1"/>
        <v>3125272333</v>
      </c>
      <c r="P10" s="14">
        <v>3125272333</v>
      </c>
      <c r="Q10" s="14">
        <v>0</v>
      </c>
      <c r="R10" s="14">
        <v>2436862011</v>
      </c>
      <c r="S10" s="14">
        <v>2436862011</v>
      </c>
      <c r="T10" s="14">
        <v>2436862011</v>
      </c>
      <c r="U10" s="11">
        <f t="shared" si="2"/>
        <v>688410322</v>
      </c>
      <c r="V10" s="12">
        <f t="shared" si="3"/>
        <v>0.77972789291639633</v>
      </c>
      <c r="W10" s="12">
        <f t="shared" si="4"/>
        <v>0.77972789291639633</v>
      </c>
      <c r="X10" s="12">
        <f t="shared" si="5"/>
        <v>0.77972789291639633</v>
      </c>
      <c r="Y10" s="5"/>
      <c r="Z10" s="3"/>
      <c r="AA10" s="3"/>
      <c r="AB10" s="2"/>
      <c r="AC10" s="2"/>
      <c r="AD10" s="2"/>
      <c r="AE10" s="2"/>
    </row>
    <row r="11" spans="1:31" ht="56.25" customHeight="1" thickTop="1" thickBot="1" x14ac:dyDescent="0.3">
      <c r="A11" s="9" t="s">
        <v>19</v>
      </c>
      <c r="B11" s="9" t="s">
        <v>20</v>
      </c>
      <c r="C11" s="9" t="s">
        <v>20</v>
      </c>
      <c r="D11" s="9" t="s">
        <v>25</v>
      </c>
      <c r="E11" s="9"/>
      <c r="F11" s="9" t="s">
        <v>21</v>
      </c>
      <c r="G11" s="9" t="s">
        <v>39</v>
      </c>
      <c r="H11" s="9" t="s">
        <v>30</v>
      </c>
      <c r="I11" s="13" t="s">
        <v>26</v>
      </c>
      <c r="J11" s="14">
        <v>1064594000</v>
      </c>
      <c r="K11" s="14">
        <v>55012846</v>
      </c>
      <c r="L11" s="14">
        <v>0</v>
      </c>
      <c r="M11" s="14">
        <v>1119606846</v>
      </c>
      <c r="N11" s="14">
        <v>0</v>
      </c>
      <c r="O11" s="10">
        <f t="shared" si="1"/>
        <v>1119606846</v>
      </c>
      <c r="P11" s="14">
        <v>1119606846</v>
      </c>
      <c r="Q11" s="14">
        <v>0</v>
      </c>
      <c r="R11" s="14">
        <v>759833116.97000003</v>
      </c>
      <c r="S11" s="14">
        <v>759768574.65999997</v>
      </c>
      <c r="T11" s="14">
        <v>756439642.5</v>
      </c>
      <c r="U11" s="11">
        <f t="shared" si="2"/>
        <v>359773729.02999997</v>
      </c>
      <c r="V11" s="12">
        <f t="shared" si="3"/>
        <v>0.6786606563586518</v>
      </c>
      <c r="W11" s="12">
        <f t="shared" si="4"/>
        <v>0.67860300906019999</v>
      </c>
      <c r="X11" s="12">
        <f t="shared" si="5"/>
        <v>0.6756297044828895</v>
      </c>
      <c r="Y11" s="5"/>
      <c r="Z11" s="3"/>
      <c r="AA11" s="3"/>
      <c r="AB11" s="2"/>
      <c r="AC11" s="2"/>
      <c r="AD11" s="2"/>
      <c r="AE11" s="2"/>
    </row>
    <row r="12" spans="1:31" ht="49.5" customHeight="1" thickTop="1" thickBot="1" x14ac:dyDescent="0.3">
      <c r="A12" s="9" t="s">
        <v>19</v>
      </c>
      <c r="B12" s="9" t="s">
        <v>20</v>
      </c>
      <c r="C12" s="9" t="s">
        <v>20</v>
      </c>
      <c r="D12" s="9" t="s">
        <v>29</v>
      </c>
      <c r="E12" s="9"/>
      <c r="F12" s="9" t="s">
        <v>21</v>
      </c>
      <c r="G12" s="9" t="s">
        <v>39</v>
      </c>
      <c r="H12" s="9" t="s">
        <v>30</v>
      </c>
      <c r="I12" s="13" t="s">
        <v>40</v>
      </c>
      <c r="J12" s="14">
        <v>391021000</v>
      </c>
      <c r="K12" s="14">
        <v>0</v>
      </c>
      <c r="L12" s="14">
        <v>370483239</v>
      </c>
      <c r="M12" s="14">
        <v>20537761</v>
      </c>
      <c r="N12" s="14">
        <v>20537761</v>
      </c>
      <c r="O12" s="10">
        <f t="shared" ref="O12:O22" si="7">+M12-N12</f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1">
        <f t="shared" ref="U12:U22" si="8">+O12-R12</f>
        <v>0</v>
      </c>
      <c r="V12" s="12">
        <v>0</v>
      </c>
      <c r="W12" s="12">
        <v>0</v>
      </c>
      <c r="X12" s="12">
        <v>0</v>
      </c>
      <c r="Y12" s="5"/>
      <c r="Z12" s="3"/>
      <c r="AA12" s="3"/>
      <c r="AB12" s="2"/>
      <c r="AC12" s="2"/>
      <c r="AD12" s="2"/>
      <c r="AE12" s="2"/>
    </row>
    <row r="13" spans="1:31" ht="35.1" customHeight="1" thickTop="1" thickBot="1" x14ac:dyDescent="0.3">
      <c r="A13" s="34" t="s">
        <v>19</v>
      </c>
      <c r="B13" s="34" t="s">
        <v>23</v>
      </c>
      <c r="C13" s="34"/>
      <c r="D13" s="34"/>
      <c r="E13" s="34"/>
      <c r="F13" s="34"/>
      <c r="G13" s="34"/>
      <c r="H13" s="34"/>
      <c r="I13" s="35" t="s">
        <v>44</v>
      </c>
      <c r="J13" s="36">
        <f>+J14+J15</f>
        <v>1861014000</v>
      </c>
      <c r="K13" s="36">
        <f t="shared" ref="K13:T13" si="9">+K14+K15</f>
        <v>0</v>
      </c>
      <c r="L13" s="36">
        <f t="shared" si="9"/>
        <v>0</v>
      </c>
      <c r="M13" s="36">
        <f t="shared" si="9"/>
        <v>1861014000</v>
      </c>
      <c r="N13" s="36">
        <f t="shared" si="9"/>
        <v>0</v>
      </c>
      <c r="O13" s="37">
        <f t="shared" si="7"/>
        <v>1861014000</v>
      </c>
      <c r="P13" s="36">
        <f t="shared" si="9"/>
        <v>1849275182.6099999</v>
      </c>
      <c r="Q13" s="36">
        <f t="shared" si="9"/>
        <v>11738817.390000001</v>
      </c>
      <c r="R13" s="36">
        <f t="shared" si="9"/>
        <v>1823043315.74</v>
      </c>
      <c r="S13" s="36">
        <f t="shared" si="9"/>
        <v>1425981715.4000001</v>
      </c>
      <c r="T13" s="36">
        <f t="shared" si="9"/>
        <v>1402400370.4000001</v>
      </c>
      <c r="U13" s="38">
        <f t="shared" si="8"/>
        <v>37970684.25999999</v>
      </c>
      <c r="V13" s="39">
        <f t="shared" ref="V13:V22" si="10">+R13/O13</f>
        <v>0.97959677667121259</v>
      </c>
      <c r="W13" s="39">
        <f t="shared" ref="W13:W22" si="11">+S13/O13</f>
        <v>0.76623911233338393</v>
      </c>
      <c r="X13" s="39">
        <f t="shared" ref="X13:X22" si="12">+T13/O13</f>
        <v>0.75356787772687372</v>
      </c>
      <c r="Y13" s="5"/>
      <c r="Z13" s="3"/>
      <c r="AA13" s="3"/>
      <c r="AB13" s="2"/>
      <c r="AC13" s="2"/>
      <c r="AD13" s="2"/>
      <c r="AE13" s="2"/>
    </row>
    <row r="14" spans="1:31" ht="35.1" customHeight="1" thickTop="1" thickBot="1" x14ac:dyDescent="0.3">
      <c r="A14" s="9" t="s">
        <v>19</v>
      </c>
      <c r="B14" s="9" t="s">
        <v>23</v>
      </c>
      <c r="C14" s="9" t="s">
        <v>20</v>
      </c>
      <c r="D14" s="9"/>
      <c r="E14" s="9"/>
      <c r="F14" s="9" t="s">
        <v>21</v>
      </c>
      <c r="G14" s="9" t="s">
        <v>39</v>
      </c>
      <c r="H14" s="9" t="s">
        <v>30</v>
      </c>
      <c r="I14" s="13" t="s">
        <v>27</v>
      </c>
      <c r="J14" s="14">
        <v>8000000</v>
      </c>
      <c r="K14" s="14">
        <v>0</v>
      </c>
      <c r="L14" s="14">
        <v>0</v>
      </c>
      <c r="M14" s="14">
        <v>8000000</v>
      </c>
      <c r="N14" s="14">
        <v>0</v>
      </c>
      <c r="O14" s="10">
        <f t="shared" si="7"/>
        <v>8000000</v>
      </c>
      <c r="P14" s="14">
        <v>0</v>
      </c>
      <c r="Q14" s="14">
        <v>8000000</v>
      </c>
      <c r="R14" s="14">
        <v>0</v>
      </c>
      <c r="S14" s="14">
        <v>0</v>
      </c>
      <c r="T14" s="14">
        <v>0</v>
      </c>
      <c r="U14" s="11">
        <f t="shared" si="8"/>
        <v>8000000</v>
      </c>
      <c r="V14" s="12">
        <f t="shared" si="10"/>
        <v>0</v>
      </c>
      <c r="W14" s="12">
        <f t="shared" si="11"/>
        <v>0</v>
      </c>
      <c r="X14" s="12">
        <f t="shared" si="12"/>
        <v>0</v>
      </c>
      <c r="Y14" s="5"/>
      <c r="Z14" s="3"/>
      <c r="AA14" s="3"/>
      <c r="AB14" s="2"/>
      <c r="AC14" s="2"/>
      <c r="AD14" s="2"/>
      <c r="AE14" s="2"/>
    </row>
    <row r="15" spans="1:31" ht="35.1" customHeight="1" thickTop="1" thickBot="1" x14ac:dyDescent="0.3">
      <c r="A15" s="9" t="s">
        <v>19</v>
      </c>
      <c r="B15" s="9" t="s">
        <v>23</v>
      </c>
      <c r="C15" s="9" t="s">
        <v>23</v>
      </c>
      <c r="D15" s="9"/>
      <c r="E15" s="9"/>
      <c r="F15" s="9" t="s">
        <v>21</v>
      </c>
      <c r="G15" s="9" t="s">
        <v>39</v>
      </c>
      <c r="H15" s="9" t="s">
        <v>30</v>
      </c>
      <c r="I15" s="13" t="s">
        <v>28</v>
      </c>
      <c r="J15" s="14">
        <v>1853014000</v>
      </c>
      <c r="K15" s="14">
        <v>0</v>
      </c>
      <c r="L15" s="14">
        <v>0</v>
      </c>
      <c r="M15" s="14">
        <v>1853014000</v>
      </c>
      <c r="N15" s="14">
        <v>0</v>
      </c>
      <c r="O15" s="10">
        <f t="shared" si="7"/>
        <v>1853014000</v>
      </c>
      <c r="P15" s="14">
        <v>1849275182.6099999</v>
      </c>
      <c r="Q15" s="14">
        <v>3738817.39</v>
      </c>
      <c r="R15" s="14">
        <v>1823043315.74</v>
      </c>
      <c r="S15" s="14">
        <v>1425981715.4000001</v>
      </c>
      <c r="T15" s="14">
        <v>1402400370.4000001</v>
      </c>
      <c r="U15" s="11">
        <f t="shared" si="8"/>
        <v>29970684.25999999</v>
      </c>
      <c r="V15" s="12">
        <f t="shared" si="10"/>
        <v>0.98382598066717253</v>
      </c>
      <c r="W15" s="12">
        <f t="shared" si="11"/>
        <v>0.76954718928189425</v>
      </c>
      <c r="X15" s="12">
        <f t="shared" si="12"/>
        <v>0.75682124927280636</v>
      </c>
      <c r="Y15" s="5"/>
      <c r="Z15" s="3"/>
      <c r="AA15" s="3"/>
      <c r="AB15" s="2"/>
      <c r="AC15" s="2"/>
      <c r="AD15" s="2"/>
      <c r="AE15" s="2"/>
    </row>
    <row r="16" spans="1:31" ht="35.1" customHeight="1" thickTop="1" thickBot="1" x14ac:dyDescent="0.3">
      <c r="A16" s="34" t="s">
        <v>19</v>
      </c>
      <c r="B16" s="34" t="s">
        <v>25</v>
      </c>
      <c r="C16" s="34"/>
      <c r="D16" s="34"/>
      <c r="E16" s="34"/>
      <c r="F16" s="34"/>
      <c r="G16" s="34"/>
      <c r="H16" s="34"/>
      <c r="I16" s="35" t="s">
        <v>45</v>
      </c>
      <c r="J16" s="36">
        <f>+J17</f>
        <v>119250000</v>
      </c>
      <c r="K16" s="36">
        <f t="shared" ref="K16:T16" si="13">+K17</f>
        <v>0</v>
      </c>
      <c r="L16" s="36">
        <f t="shared" si="13"/>
        <v>0</v>
      </c>
      <c r="M16" s="36">
        <f t="shared" si="13"/>
        <v>119250000</v>
      </c>
      <c r="N16" s="36">
        <f t="shared" si="13"/>
        <v>0</v>
      </c>
      <c r="O16" s="37">
        <f t="shared" si="7"/>
        <v>119250000</v>
      </c>
      <c r="P16" s="36">
        <f t="shared" si="13"/>
        <v>119250000</v>
      </c>
      <c r="Q16" s="36">
        <f t="shared" si="13"/>
        <v>0</v>
      </c>
      <c r="R16" s="36">
        <f t="shared" si="13"/>
        <v>26035769</v>
      </c>
      <c r="S16" s="36">
        <f t="shared" si="13"/>
        <v>26035769</v>
      </c>
      <c r="T16" s="36">
        <f t="shared" si="13"/>
        <v>26035769</v>
      </c>
      <c r="U16" s="38">
        <f t="shared" si="8"/>
        <v>93214231</v>
      </c>
      <c r="V16" s="39">
        <f t="shared" si="10"/>
        <v>0.2183292997903564</v>
      </c>
      <c r="W16" s="39">
        <f t="shared" si="11"/>
        <v>0.2183292997903564</v>
      </c>
      <c r="X16" s="39">
        <f t="shared" si="12"/>
        <v>0.2183292997903564</v>
      </c>
      <c r="Y16" s="5"/>
      <c r="Z16" s="3"/>
      <c r="AA16" s="3"/>
      <c r="AB16" s="2"/>
      <c r="AC16" s="2"/>
      <c r="AD16" s="2"/>
      <c r="AE16" s="2"/>
    </row>
    <row r="17" spans="1:31" ht="54.75" customHeight="1" thickTop="1" thickBot="1" x14ac:dyDescent="0.3">
      <c r="A17" s="9" t="s">
        <v>19</v>
      </c>
      <c r="B17" s="9" t="s">
        <v>25</v>
      </c>
      <c r="C17" s="9" t="s">
        <v>29</v>
      </c>
      <c r="D17" s="9" t="s">
        <v>23</v>
      </c>
      <c r="E17" s="9" t="s">
        <v>31</v>
      </c>
      <c r="F17" s="9" t="s">
        <v>21</v>
      </c>
      <c r="G17" s="9" t="s">
        <v>39</v>
      </c>
      <c r="H17" s="9" t="s">
        <v>30</v>
      </c>
      <c r="I17" s="13" t="s">
        <v>32</v>
      </c>
      <c r="J17" s="14">
        <v>119250000</v>
      </c>
      <c r="K17" s="14">
        <v>0</v>
      </c>
      <c r="L17" s="14">
        <v>0</v>
      </c>
      <c r="M17" s="14">
        <v>119250000</v>
      </c>
      <c r="N17" s="14">
        <v>0</v>
      </c>
      <c r="O17" s="10">
        <f t="shared" si="7"/>
        <v>119250000</v>
      </c>
      <c r="P17" s="14">
        <v>119250000</v>
      </c>
      <c r="Q17" s="14">
        <v>0</v>
      </c>
      <c r="R17" s="14">
        <v>26035769</v>
      </c>
      <c r="S17" s="14">
        <v>26035769</v>
      </c>
      <c r="T17" s="14">
        <v>26035769</v>
      </c>
      <c r="U17" s="11">
        <f t="shared" si="8"/>
        <v>93214231</v>
      </c>
      <c r="V17" s="12">
        <f t="shared" si="10"/>
        <v>0.2183292997903564</v>
      </c>
      <c r="W17" s="12">
        <f t="shared" si="11"/>
        <v>0.2183292997903564</v>
      </c>
      <c r="X17" s="12">
        <f t="shared" si="12"/>
        <v>0.2183292997903564</v>
      </c>
      <c r="Y17" s="5"/>
      <c r="Z17" s="3"/>
      <c r="AA17" s="3"/>
      <c r="AB17" s="2"/>
      <c r="AC17" s="2"/>
      <c r="AD17" s="2"/>
      <c r="AE17" s="2"/>
    </row>
    <row r="18" spans="1:31" ht="35.1" customHeight="1" thickTop="1" thickBot="1" x14ac:dyDescent="0.3">
      <c r="A18" s="34" t="s">
        <v>19</v>
      </c>
      <c r="B18" s="34" t="s">
        <v>33</v>
      </c>
      <c r="C18" s="34"/>
      <c r="D18" s="34"/>
      <c r="E18" s="34"/>
      <c r="F18" s="34"/>
      <c r="G18" s="34"/>
      <c r="H18" s="34"/>
      <c r="I18" s="35" t="s">
        <v>46</v>
      </c>
      <c r="J18" s="36">
        <f>+J19</f>
        <v>3708000</v>
      </c>
      <c r="K18" s="36">
        <f t="shared" ref="K18:T18" si="14">+K19</f>
        <v>0</v>
      </c>
      <c r="L18" s="36">
        <f t="shared" si="14"/>
        <v>0</v>
      </c>
      <c r="M18" s="36">
        <f t="shared" si="14"/>
        <v>3708000</v>
      </c>
      <c r="N18" s="36">
        <f t="shared" si="14"/>
        <v>0</v>
      </c>
      <c r="O18" s="37">
        <f t="shared" si="7"/>
        <v>3708000</v>
      </c>
      <c r="P18" s="36">
        <f t="shared" si="14"/>
        <v>1599000</v>
      </c>
      <c r="Q18" s="36">
        <f t="shared" si="14"/>
        <v>2109000</v>
      </c>
      <c r="R18" s="36">
        <f t="shared" si="14"/>
        <v>1599000</v>
      </c>
      <c r="S18" s="36">
        <f t="shared" si="14"/>
        <v>1599000</v>
      </c>
      <c r="T18" s="36">
        <f t="shared" si="14"/>
        <v>1599000</v>
      </c>
      <c r="U18" s="38">
        <f t="shared" si="8"/>
        <v>2109000</v>
      </c>
      <c r="V18" s="39">
        <f t="shared" si="10"/>
        <v>0.43122977346278318</v>
      </c>
      <c r="W18" s="39">
        <f t="shared" si="11"/>
        <v>0.43122977346278318</v>
      </c>
      <c r="X18" s="39">
        <f t="shared" si="12"/>
        <v>0.43122977346278318</v>
      </c>
      <c r="Y18" s="5"/>
      <c r="Z18" s="3"/>
      <c r="AA18" s="3"/>
      <c r="AB18" s="2"/>
      <c r="AC18" s="2"/>
      <c r="AD18" s="2"/>
      <c r="AE18" s="2"/>
    </row>
    <row r="19" spans="1:31" ht="35.1" customHeight="1" thickTop="1" thickBot="1" x14ac:dyDescent="0.3">
      <c r="A19" s="9" t="s">
        <v>19</v>
      </c>
      <c r="B19" s="9" t="s">
        <v>33</v>
      </c>
      <c r="C19" s="9" t="s">
        <v>20</v>
      </c>
      <c r="D19" s="9"/>
      <c r="E19" s="9"/>
      <c r="F19" s="9" t="s">
        <v>21</v>
      </c>
      <c r="G19" s="9" t="s">
        <v>39</v>
      </c>
      <c r="H19" s="9" t="s">
        <v>30</v>
      </c>
      <c r="I19" s="13" t="s">
        <v>34</v>
      </c>
      <c r="J19" s="14">
        <v>3708000</v>
      </c>
      <c r="K19" s="14">
        <v>0</v>
      </c>
      <c r="L19" s="14">
        <v>0</v>
      </c>
      <c r="M19" s="14">
        <v>3708000</v>
      </c>
      <c r="N19" s="14">
        <v>0</v>
      </c>
      <c r="O19" s="10">
        <f t="shared" si="7"/>
        <v>3708000</v>
      </c>
      <c r="P19" s="14">
        <v>1599000</v>
      </c>
      <c r="Q19" s="14">
        <v>2109000</v>
      </c>
      <c r="R19" s="14">
        <v>1599000</v>
      </c>
      <c r="S19" s="14">
        <v>1599000</v>
      </c>
      <c r="T19" s="14">
        <v>1599000</v>
      </c>
      <c r="U19" s="11">
        <f t="shared" si="8"/>
        <v>2109000</v>
      </c>
      <c r="V19" s="12">
        <f t="shared" si="10"/>
        <v>0.43122977346278318</v>
      </c>
      <c r="W19" s="12">
        <f t="shared" si="11"/>
        <v>0.43122977346278318</v>
      </c>
      <c r="X19" s="12">
        <f t="shared" si="12"/>
        <v>0.43122977346278318</v>
      </c>
      <c r="Y19" s="5"/>
      <c r="Z19" s="3"/>
      <c r="AA19" s="3"/>
      <c r="AB19" s="2"/>
      <c r="AC19" s="2"/>
      <c r="AD19" s="2"/>
      <c r="AE19" s="2"/>
    </row>
    <row r="20" spans="1:31" ht="35.1" customHeight="1" thickTop="1" thickBot="1" x14ac:dyDescent="0.3">
      <c r="A20" s="34" t="s">
        <v>35</v>
      </c>
      <c r="B20" s="34"/>
      <c r="C20" s="34"/>
      <c r="D20" s="34"/>
      <c r="E20" s="34"/>
      <c r="F20" s="34"/>
      <c r="G20" s="34"/>
      <c r="H20" s="34"/>
      <c r="I20" s="35" t="s">
        <v>47</v>
      </c>
      <c r="J20" s="36">
        <f>+J21</f>
        <v>5200000000</v>
      </c>
      <c r="K20" s="36">
        <f t="shared" ref="K20:T20" si="15">+K21</f>
        <v>0</v>
      </c>
      <c r="L20" s="36">
        <f t="shared" si="15"/>
        <v>0</v>
      </c>
      <c r="M20" s="36">
        <f t="shared" si="15"/>
        <v>5200000000</v>
      </c>
      <c r="N20" s="36">
        <f t="shared" si="15"/>
        <v>0</v>
      </c>
      <c r="O20" s="37">
        <f t="shared" si="7"/>
        <v>5200000000</v>
      </c>
      <c r="P20" s="36">
        <f t="shared" si="15"/>
        <v>5150216347.25</v>
      </c>
      <c r="Q20" s="36">
        <f t="shared" si="15"/>
        <v>49783652.75</v>
      </c>
      <c r="R20" s="36">
        <f t="shared" si="15"/>
        <v>5138577672.1999998</v>
      </c>
      <c r="S20" s="36">
        <f t="shared" si="15"/>
        <v>3472519982.0999999</v>
      </c>
      <c r="T20" s="36">
        <f t="shared" si="15"/>
        <v>3285552072.4099998</v>
      </c>
      <c r="U20" s="38">
        <f t="shared" si="8"/>
        <v>61422327.800000191</v>
      </c>
      <c r="V20" s="39">
        <f t="shared" si="10"/>
        <v>0.9881880138846153</v>
      </c>
      <c r="W20" s="39">
        <f t="shared" si="11"/>
        <v>0.66779230425000002</v>
      </c>
      <c r="X20" s="39">
        <f t="shared" si="12"/>
        <v>0.631836937001923</v>
      </c>
      <c r="Y20" s="5"/>
      <c r="Z20" s="3"/>
      <c r="AA20" s="3"/>
      <c r="AB20" s="2"/>
      <c r="AC20" s="2"/>
      <c r="AD20" s="2"/>
      <c r="AE20" s="2"/>
    </row>
    <row r="21" spans="1:31" ht="57.75" customHeight="1" thickTop="1" thickBot="1" x14ac:dyDescent="0.3">
      <c r="A21" s="9" t="s">
        <v>35</v>
      </c>
      <c r="B21" s="9" t="s">
        <v>36</v>
      </c>
      <c r="C21" s="9" t="s">
        <v>37</v>
      </c>
      <c r="D21" s="9" t="s">
        <v>38</v>
      </c>
      <c r="E21" s="9"/>
      <c r="F21" s="9" t="s">
        <v>21</v>
      </c>
      <c r="G21" s="9" t="s">
        <v>39</v>
      </c>
      <c r="H21" s="9" t="s">
        <v>30</v>
      </c>
      <c r="I21" s="13" t="s">
        <v>41</v>
      </c>
      <c r="J21" s="14">
        <v>5200000000</v>
      </c>
      <c r="K21" s="14">
        <v>0</v>
      </c>
      <c r="L21" s="14">
        <v>0</v>
      </c>
      <c r="M21" s="14">
        <v>5200000000</v>
      </c>
      <c r="N21" s="14">
        <v>0</v>
      </c>
      <c r="O21" s="10">
        <f t="shared" si="7"/>
        <v>5200000000</v>
      </c>
      <c r="P21" s="14">
        <v>5150216347.25</v>
      </c>
      <c r="Q21" s="14">
        <v>49783652.75</v>
      </c>
      <c r="R21" s="14">
        <v>5138577672.1999998</v>
      </c>
      <c r="S21" s="14">
        <v>3472519982.0999999</v>
      </c>
      <c r="T21" s="14">
        <v>3285552072.4099998</v>
      </c>
      <c r="U21" s="11">
        <f t="shared" si="8"/>
        <v>61422327.800000191</v>
      </c>
      <c r="V21" s="12">
        <f t="shared" si="10"/>
        <v>0.9881880138846153</v>
      </c>
      <c r="W21" s="12">
        <f t="shared" si="11"/>
        <v>0.66779230425000002</v>
      </c>
      <c r="X21" s="12">
        <f t="shared" si="12"/>
        <v>0.631836937001923</v>
      </c>
      <c r="Y21" s="5"/>
      <c r="Z21" s="3"/>
      <c r="AA21" s="3"/>
      <c r="AB21" s="2"/>
      <c r="AC21" s="2"/>
      <c r="AD21" s="2"/>
      <c r="AE21" s="2"/>
    </row>
    <row r="22" spans="1:31" ht="35.1" customHeight="1" thickTop="1" thickBot="1" x14ac:dyDescent="0.3">
      <c r="A22" s="24"/>
      <c r="B22" s="24"/>
      <c r="C22" s="24"/>
      <c r="D22" s="24"/>
      <c r="E22" s="24"/>
      <c r="F22" s="24"/>
      <c r="G22" s="24"/>
      <c r="H22" s="24"/>
      <c r="I22" s="25" t="s">
        <v>48</v>
      </c>
      <c r="J22" s="26">
        <f>+J7+J20</f>
        <v>19415899000</v>
      </c>
      <c r="K22" s="26">
        <f t="shared" ref="K22:T22" si="16">+K7+K20</f>
        <v>370483239</v>
      </c>
      <c r="L22" s="26">
        <f t="shared" si="16"/>
        <v>370483239</v>
      </c>
      <c r="M22" s="26">
        <f t="shared" si="16"/>
        <v>19415899000</v>
      </c>
      <c r="N22" s="26">
        <f t="shared" si="16"/>
        <v>20537761</v>
      </c>
      <c r="O22" s="27">
        <f t="shared" si="7"/>
        <v>19395361239</v>
      </c>
      <c r="P22" s="26">
        <f t="shared" si="16"/>
        <v>19331729768.860001</v>
      </c>
      <c r="Q22" s="26">
        <f t="shared" si="16"/>
        <v>63631470.140000001</v>
      </c>
      <c r="R22" s="26">
        <f t="shared" si="16"/>
        <v>17195811450.290001</v>
      </c>
      <c r="S22" s="26">
        <f t="shared" si="16"/>
        <v>15132490364.66</v>
      </c>
      <c r="T22" s="26">
        <f t="shared" si="16"/>
        <v>14911322214.91</v>
      </c>
      <c r="U22" s="28">
        <f t="shared" si="8"/>
        <v>2199549788.7099991</v>
      </c>
      <c r="V22" s="29">
        <f t="shared" si="10"/>
        <v>0.88659402825211808</v>
      </c>
      <c r="W22" s="29">
        <f t="shared" si="11"/>
        <v>0.7802118340663714</v>
      </c>
      <c r="X22" s="29">
        <f t="shared" si="12"/>
        <v>0.76880868735388441</v>
      </c>
      <c r="Y22" s="5"/>
      <c r="Z22" s="3"/>
      <c r="AA22" s="3"/>
      <c r="AB22" s="2"/>
      <c r="AC22" s="2"/>
      <c r="AD22" s="2"/>
      <c r="AE22" s="2"/>
    </row>
    <row r="23" spans="1:31" ht="17.25" customHeight="1" thickTop="1" x14ac:dyDescent="0.25">
      <c r="A23" s="15" t="s">
        <v>58</v>
      </c>
      <c r="B23" s="15"/>
      <c r="C23" s="15"/>
      <c r="D23" s="15"/>
      <c r="E23" s="15"/>
      <c r="F23" s="15"/>
      <c r="G23" s="16"/>
      <c r="H23" s="15"/>
      <c r="I23" s="15"/>
      <c r="J23" s="15"/>
      <c r="K23" s="15"/>
      <c r="L23" s="17"/>
      <c r="M23" s="17"/>
      <c r="N23" s="18"/>
      <c r="O23" s="18"/>
      <c r="P23" s="18"/>
      <c r="Q23" s="18"/>
      <c r="R23" s="18"/>
      <c r="S23" s="19"/>
      <c r="T23" s="20"/>
      <c r="U23" s="18"/>
      <c r="V23" s="21"/>
      <c r="W23" s="21"/>
      <c r="X23" s="5"/>
      <c r="Y23" s="5"/>
      <c r="Z23" s="3"/>
      <c r="AA23" s="3"/>
      <c r="AB23" s="2"/>
      <c r="AC23" s="2"/>
      <c r="AD23" s="2"/>
      <c r="AE23" s="2"/>
    </row>
    <row r="24" spans="1:31" x14ac:dyDescent="0.25">
      <c r="A24" s="15" t="s">
        <v>59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7"/>
      <c r="M24" s="17"/>
      <c r="N24" s="18"/>
      <c r="O24" s="18"/>
      <c r="P24" s="18"/>
      <c r="Q24" s="18"/>
      <c r="R24" s="18"/>
      <c r="S24" s="19"/>
      <c r="T24" s="20"/>
      <c r="U24" s="18"/>
      <c r="V24" s="22"/>
      <c r="W24" s="21"/>
      <c r="X24" s="5"/>
      <c r="Y24" s="5"/>
      <c r="Z24" s="3"/>
      <c r="AA24" s="3"/>
      <c r="AB24" s="2"/>
      <c r="AC24" s="2"/>
      <c r="AD24" s="2"/>
      <c r="AE24" s="2"/>
    </row>
    <row r="25" spans="1:31" x14ac:dyDescent="0.25">
      <c r="A25" s="15" t="s">
        <v>60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7"/>
      <c r="M25" s="17"/>
      <c r="N25" s="18"/>
      <c r="O25" s="18"/>
      <c r="P25" s="18"/>
      <c r="Q25" s="18"/>
      <c r="R25" s="18"/>
      <c r="S25" s="19"/>
      <c r="T25" s="20"/>
      <c r="U25" s="18"/>
      <c r="V25" s="23"/>
      <c r="W25" s="21"/>
      <c r="X25" s="5"/>
      <c r="Y25" s="5"/>
      <c r="Z25" s="3"/>
      <c r="AA25" s="3"/>
      <c r="AB25" s="2"/>
      <c r="AC25" s="2"/>
      <c r="AD25" s="2"/>
      <c r="AE25" s="2"/>
    </row>
    <row r="26" spans="1:31" x14ac:dyDescent="0.25">
      <c r="A26" s="17" t="s">
        <v>61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  <c r="T26" s="20"/>
      <c r="U26" s="18"/>
      <c r="V26" s="23"/>
      <c r="W26" s="21"/>
      <c r="X26" s="5"/>
      <c r="Y26" s="5"/>
      <c r="Z26" s="3"/>
      <c r="AA26" s="3"/>
      <c r="AB26" s="2"/>
      <c r="AC26" s="2"/>
      <c r="AD26" s="2"/>
      <c r="AE26" s="2"/>
    </row>
    <row r="27" spans="1:31" x14ac:dyDescent="0.25">
      <c r="A27" s="17" t="s">
        <v>62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20"/>
      <c r="U27" s="18"/>
      <c r="V27" s="23"/>
      <c r="W27" s="21"/>
      <c r="X27" s="3"/>
      <c r="Y27" s="3"/>
      <c r="Z27" s="3"/>
      <c r="AA27" s="3"/>
      <c r="AB27" s="2"/>
      <c r="AC27" s="2"/>
      <c r="AD27" s="2"/>
      <c r="AE27" s="2"/>
    </row>
    <row r="28" spans="1:31" x14ac:dyDescent="0.25">
      <c r="A28" s="17" t="s">
        <v>63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U28" s="4"/>
      <c r="V28" s="4"/>
      <c r="W28" s="4"/>
      <c r="X28" s="4"/>
      <c r="Y28" s="4"/>
      <c r="Z28" s="4"/>
      <c r="AA28" s="4"/>
    </row>
    <row r="29" spans="1:31" x14ac:dyDescent="0.25">
      <c r="U29" s="4"/>
      <c r="V29" s="4"/>
      <c r="W29" s="4"/>
      <c r="X29" s="4"/>
      <c r="Y29" s="4"/>
      <c r="Z29" s="4"/>
      <c r="AA29" s="4"/>
    </row>
    <row r="30" spans="1:31" x14ac:dyDescent="0.25">
      <c r="U30" s="4"/>
      <c r="V30" s="4"/>
      <c r="W30" s="4"/>
      <c r="X30" s="4"/>
      <c r="Y30" s="4"/>
      <c r="Z30" s="4"/>
      <c r="AA30" s="4"/>
    </row>
    <row r="31" spans="1:31" x14ac:dyDescent="0.25">
      <c r="U31" s="4"/>
      <c r="V31" s="4"/>
      <c r="W31" s="4"/>
      <c r="X31" s="4"/>
      <c r="Y31" s="4"/>
      <c r="Z31" s="4"/>
      <c r="AA31" s="4"/>
    </row>
    <row r="32" spans="1:31" x14ac:dyDescent="0.25">
      <c r="U32" s="4"/>
      <c r="V32" s="4"/>
      <c r="W32" s="4"/>
      <c r="X32" s="4"/>
      <c r="Y32" s="4"/>
      <c r="Z32" s="4"/>
      <c r="AA32" s="4"/>
    </row>
  </sheetData>
  <mergeCells count="4">
    <mergeCell ref="A2:X2"/>
    <mergeCell ref="A3:X3"/>
    <mergeCell ref="A4:X4"/>
    <mergeCell ref="T5:X5"/>
  </mergeCells>
  <printOptions horizontalCentered="1"/>
  <pageMargins left="0.39370078740157483" right="0.19685039370078741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DIRECCIÓN DE COMERCIO EXTERIOR </vt:lpstr>
      <vt:lpstr>'DIRECCIÓN DE COMERCIO EXTERIOR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2019-12-09T21:11:40Z</cp:lastPrinted>
  <dcterms:created xsi:type="dcterms:W3CDTF">2019-12-02T13:46:13Z</dcterms:created>
  <dcterms:modified xsi:type="dcterms:W3CDTF">2019-12-09T21:23:39Z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