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RZO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U35" i="1" l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R9" i="1"/>
  <c r="R8" i="1"/>
  <c r="U7" i="1"/>
  <c r="T7" i="1"/>
  <c r="S7" i="1"/>
  <c r="R7" i="1"/>
  <c r="U6" i="1"/>
  <c r="T6" i="1"/>
  <c r="S6" i="1"/>
  <c r="R6" i="1"/>
  <c r="Q35" i="1"/>
  <c r="P35" i="1"/>
  <c r="T35" i="1" s="1"/>
  <c r="O35" i="1"/>
  <c r="S35" i="1" s="1"/>
  <c r="N35" i="1"/>
  <c r="M35" i="1"/>
  <c r="L35" i="1"/>
  <c r="R35" i="1" s="1"/>
  <c r="K35" i="1"/>
  <c r="J35" i="1"/>
  <c r="I35" i="1"/>
  <c r="Q31" i="1"/>
  <c r="P31" i="1"/>
  <c r="T31" i="1" s="1"/>
  <c r="O31" i="1"/>
  <c r="S31" i="1" s="1"/>
  <c r="N31" i="1"/>
  <c r="M31" i="1"/>
  <c r="L31" i="1"/>
  <c r="R31" i="1" s="1"/>
  <c r="K31" i="1"/>
  <c r="J31" i="1"/>
  <c r="I31" i="1"/>
  <c r="Q26" i="1"/>
  <c r="P26" i="1"/>
  <c r="T26" i="1" s="1"/>
  <c r="O26" i="1"/>
  <c r="S26" i="1" s="1"/>
  <c r="N26" i="1"/>
  <c r="M26" i="1"/>
  <c r="L26" i="1"/>
  <c r="R26" i="1" s="1"/>
  <c r="K26" i="1"/>
  <c r="J26" i="1"/>
  <c r="I26" i="1"/>
  <c r="Q8" i="1"/>
  <c r="U8" i="1" s="1"/>
  <c r="P8" i="1"/>
  <c r="T8" i="1" s="1"/>
  <c r="O8" i="1"/>
  <c r="S8" i="1" s="1"/>
  <c r="N8" i="1"/>
  <c r="M8" i="1"/>
  <c r="L8" i="1"/>
  <c r="K8" i="1"/>
  <c r="J8" i="1"/>
  <c r="I8" i="1"/>
  <c r="U26" i="1" l="1"/>
  <c r="N36" i="1"/>
  <c r="K36" i="1"/>
  <c r="L36" i="1"/>
  <c r="I36" i="1"/>
  <c r="J36" i="1"/>
  <c r="M36" i="1"/>
  <c r="O36" i="1"/>
  <c r="S36" i="1" s="1"/>
  <c r="P36" i="1"/>
  <c r="T36" i="1" s="1"/>
  <c r="Q36" i="1"/>
  <c r="R36" i="1" l="1"/>
  <c r="U36" i="1"/>
</calcChain>
</file>

<file path=xl/sharedStrings.xml><?xml version="1.0" encoding="utf-8"?>
<sst xmlns="http://schemas.openxmlformats.org/spreadsheetml/2006/main" count="262" uniqueCount="73">
  <si>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</si>
  <si>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</si>
  <si>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</si>
  <si>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</si>
  <si>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</si>
  <si>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</si>
  <si>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</si>
  <si>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</si>
  <si>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</si>
  <si>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</si>
  <si>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</si>
  <si>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</si>
  <si>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</si>
  <si>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</si>
  <si>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</si>
  <si>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</si>
  <si>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</si>
  <si>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</si>
  <si>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</si>
  <si>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</si>
  <si>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</si>
  <si>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</si>
  <si>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2</t>
  </si>
  <si>
    <t>3</t>
  </si>
  <si>
    <t>11</t>
  </si>
  <si>
    <t>SSF</t>
  </si>
  <si>
    <t>6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</si>
  <si>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</si>
  <si>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</si>
  <si>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</si>
  <si>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</si>
  <si>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</si>
  <si>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</si>
  <si>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</si>
  <si>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</si>
  <si>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</si>
  <si>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</si>
  <si>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</si>
  <si>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</si>
  <si>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</si>
  <si>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</si>
  <si>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</si>
  <si>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</si>
  <si>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</si>
  <si>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</si>
  <si>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</si>
  <si>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</si>
  <si>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</si>
  <si>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</si>
  <si>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</si>
  <si>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</si>
  <si>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</si>
  <si>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</si>
  <si>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</si>
  <si>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</si>
  <si>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</si>
  <si>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APROPIACION SIN COMPROMETER</t>
  </si>
  <si>
    <t>MINISTERIO DE COMERCIO INDUSTRIA Y TURISMO</t>
  </si>
  <si>
    <t>INFORME DE EJECUCIÓN PRESUPUESTAL ACUMULADA CON CORTE AL 31 DE MARZO DE 2018</t>
  </si>
  <si>
    <t>FECHA DE GENERACIÓN :  ABRIL 02 DE 2018</t>
  </si>
  <si>
    <t>COMP/ APR</t>
  </si>
  <si>
    <t>OBLIG/ APR</t>
  </si>
  <si>
    <t>PAGO/ APR</t>
  </si>
  <si>
    <t>IMPLANTACION DEL PROGRAMA DE APOYO INTEGRAL PARA LOS USUARIOS DE COMERCIO EXTERIOR</t>
  </si>
  <si>
    <t>SUBTOTAL VICEMINISTERIO DE COMERCIO EXTERIOR</t>
  </si>
  <si>
    <t xml:space="preserve">SUBTOTAL VICEMINISTERIO DE DESARROLLO EMPRESARIAL </t>
  </si>
  <si>
    <t>SUBTOTAL VICEMINISTERIO DE TURISMO</t>
  </si>
  <si>
    <t xml:space="preserve">SUBTOTAL SECRETARIA GENERAL </t>
  </si>
  <si>
    <t xml:space="preserve">TOTAL GASTOS DE INVERSION </t>
  </si>
  <si>
    <t>GASTOS DE INVERSIÓN</t>
  </si>
  <si>
    <t xml:space="preserve">Fuente : Sistema Integrado de Información Financiera SIIF Nación </t>
  </si>
  <si>
    <t>Nota1:  Ley  No. 1873 del 20 de Diciembre de 2017 " Por la cual se decreta el presupuesto de rentas y recursos de capital y ley de apropiaciones para la vigencia fiscal del 1° de Enero al 31 de Diciembre de 2018"</t>
  </si>
  <si>
    <t>Nota2: Decreto No. 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</si>
</sst>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11"/>
      <name val="Calibri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10" fontId="5" fillId="0" borderId="0" xfId="0" applyNumberFormat="1" applyFont="1" applyFill="1" applyBorder="1"/>
    <xf numFmtId="0" fontId="10" fillId="0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8" fillId="2" borderId="2" xfId="0" applyNumberFormat="1" applyFont="1" applyFill="1" applyBorder="1" applyAlignment="1">
      <alignment horizontal="right" vertical="center" wrapText="1" readingOrder="1"/>
    </xf>
    <xf numFmtId="10" fontId="8" fillId="2" borderId="2" xfId="0" applyNumberFormat="1" applyFont="1" applyFill="1" applyBorder="1" applyAlignment="1">
      <alignment horizontal="right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left" vertical="center" wrapText="1" readingOrder="1"/>
    </xf>
    <xf numFmtId="164" fontId="3" fillId="3" borderId="4" xfId="0" applyNumberFormat="1" applyFont="1" applyFill="1" applyBorder="1" applyAlignment="1">
      <alignment horizontal="right" vertical="center" wrapText="1" readingOrder="1"/>
    </xf>
    <xf numFmtId="165" fontId="8" fillId="3" borderId="4" xfId="0" applyNumberFormat="1" applyFont="1" applyFill="1" applyBorder="1" applyAlignment="1">
      <alignment horizontal="right" vertical="center" wrapText="1" readingOrder="1"/>
    </xf>
    <xf numFmtId="10" fontId="8" fillId="3" borderId="4" xfId="0" applyNumberFormat="1" applyFont="1" applyFill="1" applyBorder="1" applyAlignment="1">
      <alignment horizontal="right" vertical="center" wrapText="1" readingOrder="1"/>
    </xf>
    <xf numFmtId="10" fontId="8" fillId="3" borderId="5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showGridLines="0" tabSelected="1" workbookViewId="0">
      <selection activeCell="A5" sqref="A5:U36"/>
    </sheetView>
  </sheetViews>
  <sheetFormatPr baseColWidth="10" defaultRowHeight="15"/>
  <cols>
    <col min="1" max="1" width="4.85546875" customWidth="1"/>
    <col min="2" max="4" width="5.42578125" customWidth="1"/>
    <col min="5" max="5" width="7.5703125" customWidth="1"/>
    <col min="6" max="6" width="4.140625" customWidth="1"/>
    <col min="7" max="7" width="4.42578125" customWidth="1"/>
    <col min="8" max="8" width="27.5703125" customWidth="1"/>
    <col min="9" max="9" width="16.140625" customWidth="1"/>
    <col min="10" max="10" width="15.5703125" customWidth="1"/>
    <col min="11" max="11" width="14.42578125" customWidth="1"/>
    <col min="12" max="12" width="16.42578125" customWidth="1"/>
    <col min="13" max="13" width="17.28515625" customWidth="1"/>
    <col min="14" max="14" width="18.85546875" customWidth="1"/>
    <col min="15" max="15" width="18.140625" customWidth="1"/>
    <col min="16" max="16" width="15.85546875" customWidth="1"/>
    <col min="17" max="17" width="15.28515625" customWidth="1"/>
    <col min="18" max="18" width="16" customWidth="1"/>
    <col min="19" max="19" width="7.140625" customWidth="1"/>
    <col min="20" max="20" width="6.85546875" customWidth="1"/>
    <col min="21" max="21" width="7.5703125" customWidth="1"/>
  </cols>
  <sheetData>
    <row r="1" spans="1:21">
      <c r="A1" s="22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>
      <c r="A2" s="22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>
      <c r="A3" s="22" t="s">
        <v>69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5" t="s">
        <v>59</v>
      </c>
    </row>
    <row r="5" spans="1:21" ht="36" customHeight="1" thickTop="1" thickBo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20" t="s">
        <v>56</v>
      </c>
      <c r="S5" s="21" t="s">
        <v>60</v>
      </c>
      <c r="T5" s="20" t="s">
        <v>61</v>
      </c>
      <c r="U5" s="21" t="s">
        <v>62</v>
      </c>
    </row>
    <row r="6" spans="1:21" ht="86.25" customHeight="1" thickTop="1" thickBot="1">
      <c r="A6" s="2" t="s">
        <v>27</v>
      </c>
      <c r="B6" s="2" t="s">
        <v>28</v>
      </c>
      <c r="C6" s="2" t="s">
        <v>29</v>
      </c>
      <c r="D6" s="2" t="s">
        <v>22</v>
      </c>
      <c r="E6" s="2" t="s">
        <v>19</v>
      </c>
      <c r="F6" s="2" t="s">
        <v>20</v>
      </c>
      <c r="G6" s="2" t="s">
        <v>21</v>
      </c>
      <c r="H6" s="3" t="s">
        <v>30</v>
      </c>
      <c r="I6" s="4">
        <v>4117000000</v>
      </c>
      <c r="J6" s="4">
        <v>0</v>
      </c>
      <c r="K6" s="4">
        <v>0</v>
      </c>
      <c r="L6" s="4">
        <v>4117000000</v>
      </c>
      <c r="M6" s="4">
        <v>2957062793.0799999</v>
      </c>
      <c r="N6" s="4">
        <v>1159937206.9200001</v>
      </c>
      <c r="O6" s="4">
        <v>2957062632.0799999</v>
      </c>
      <c r="P6" s="4">
        <v>602971884.29999995</v>
      </c>
      <c r="Q6" s="4">
        <v>602971884.29999995</v>
      </c>
      <c r="R6" s="8">
        <f t="shared" ref="R6:R36" si="0">+L6-O6</f>
        <v>1159937367.9200001</v>
      </c>
      <c r="S6" s="9">
        <f>+O6/L6</f>
        <v>0.71825665097886804</v>
      </c>
      <c r="T6" s="9">
        <f>+P6/L6</f>
        <v>0.14645904403692009</v>
      </c>
      <c r="U6" s="9">
        <f>+Q6/L6</f>
        <v>0.14645904403692009</v>
      </c>
    </row>
    <row r="7" spans="1:21" ht="61.5" customHeight="1" thickTop="1" thickBot="1">
      <c r="A7" s="2" t="s">
        <v>27</v>
      </c>
      <c r="B7" s="2" t="s">
        <v>28</v>
      </c>
      <c r="C7" s="2" t="s">
        <v>29</v>
      </c>
      <c r="D7" s="2" t="s">
        <v>18</v>
      </c>
      <c r="E7" s="2" t="s">
        <v>19</v>
      </c>
      <c r="F7" s="2" t="s">
        <v>40</v>
      </c>
      <c r="G7" s="2" t="s">
        <v>25</v>
      </c>
      <c r="H7" s="3" t="s">
        <v>63</v>
      </c>
      <c r="I7" s="4">
        <v>4072000000</v>
      </c>
      <c r="J7" s="4">
        <v>0</v>
      </c>
      <c r="K7" s="4">
        <v>0</v>
      </c>
      <c r="L7" s="4">
        <v>4072000000</v>
      </c>
      <c r="M7" s="4">
        <v>2754137248.7199998</v>
      </c>
      <c r="N7" s="4">
        <v>1317862751.28</v>
      </c>
      <c r="O7" s="4">
        <v>2621539948.2199998</v>
      </c>
      <c r="P7" s="4">
        <v>402633144.74000001</v>
      </c>
      <c r="Q7" s="4">
        <v>173949107.87</v>
      </c>
      <c r="R7" s="8">
        <f t="shared" si="0"/>
        <v>1450460051.7800002</v>
      </c>
      <c r="S7" s="9">
        <f>+O7/L7</f>
        <v>0.64379664740176812</v>
      </c>
      <c r="T7" s="9">
        <f>+P7/L7</f>
        <v>9.887847365913556E-2</v>
      </c>
      <c r="U7" s="9">
        <f>+Q7/L7</f>
        <v>4.2718346726424362E-2</v>
      </c>
    </row>
    <row r="8" spans="1:21" ht="36.75" customHeight="1" thickTop="1" thickBot="1">
      <c r="A8" s="7" t="s">
        <v>27</v>
      </c>
      <c r="B8" s="7"/>
      <c r="C8" s="7"/>
      <c r="D8" s="7"/>
      <c r="E8" s="7"/>
      <c r="F8" s="7"/>
      <c r="G8" s="7"/>
      <c r="H8" s="16" t="s">
        <v>64</v>
      </c>
      <c r="I8" s="17">
        <f>+I6+I7</f>
        <v>8189000000</v>
      </c>
      <c r="J8" s="17">
        <f t="shared" ref="J8:Q8" si="1">+J6+J7</f>
        <v>0</v>
      </c>
      <c r="K8" s="17">
        <f t="shared" si="1"/>
        <v>0</v>
      </c>
      <c r="L8" s="17">
        <f t="shared" si="1"/>
        <v>8189000000</v>
      </c>
      <c r="M8" s="17">
        <f t="shared" si="1"/>
        <v>5711200041.7999992</v>
      </c>
      <c r="N8" s="17">
        <f t="shared" si="1"/>
        <v>2477799958.1999998</v>
      </c>
      <c r="O8" s="17">
        <f t="shared" si="1"/>
        <v>5578602580.2999992</v>
      </c>
      <c r="P8" s="17">
        <f t="shared" si="1"/>
        <v>1005605029.04</v>
      </c>
      <c r="Q8" s="17">
        <f t="shared" si="1"/>
        <v>776920992.16999996</v>
      </c>
      <c r="R8" s="18">
        <f t="shared" si="0"/>
        <v>2610397419.7000008</v>
      </c>
      <c r="S8" s="19">
        <f>+O8/L8</f>
        <v>0.68123123461961155</v>
      </c>
      <c r="T8" s="19">
        <f>+P8/L8</f>
        <v>0.12279949066308463</v>
      </c>
      <c r="U8" s="19">
        <f>+Q8/L8</f>
        <v>9.4873732100378555E-2</v>
      </c>
    </row>
    <row r="9" spans="1:21" ht="61.5" customHeight="1" thickTop="1" thickBot="1">
      <c r="A9" s="2" t="s">
        <v>27</v>
      </c>
      <c r="B9" s="2" t="s">
        <v>31</v>
      </c>
      <c r="C9" s="2" t="s">
        <v>29</v>
      </c>
      <c r="D9" s="2" t="s">
        <v>18</v>
      </c>
      <c r="E9" s="2" t="s">
        <v>19</v>
      </c>
      <c r="F9" s="2" t="s">
        <v>20</v>
      </c>
      <c r="G9" s="2" t="s">
        <v>21</v>
      </c>
      <c r="H9" s="3" t="s">
        <v>32</v>
      </c>
      <c r="I9" s="4">
        <v>2000000000</v>
      </c>
      <c r="J9" s="4">
        <v>0</v>
      </c>
      <c r="K9" s="4">
        <v>2000000000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8">
        <f t="shared" si="0"/>
        <v>0</v>
      </c>
      <c r="S9" s="9">
        <v>0</v>
      </c>
      <c r="T9" s="9">
        <v>0</v>
      </c>
      <c r="U9" s="9">
        <v>0</v>
      </c>
    </row>
    <row r="10" spans="1:21" ht="61.5" customHeight="1" thickTop="1" thickBot="1">
      <c r="A10" s="2" t="s">
        <v>27</v>
      </c>
      <c r="B10" s="2" t="s">
        <v>31</v>
      </c>
      <c r="C10" s="2" t="s">
        <v>29</v>
      </c>
      <c r="D10" s="2" t="s">
        <v>18</v>
      </c>
      <c r="E10" s="2" t="s">
        <v>19</v>
      </c>
      <c r="F10" s="2" t="s">
        <v>24</v>
      </c>
      <c r="G10" s="2" t="s">
        <v>21</v>
      </c>
      <c r="H10" s="3" t="s">
        <v>32</v>
      </c>
      <c r="I10" s="4">
        <v>3000000000</v>
      </c>
      <c r="J10" s="4">
        <v>0</v>
      </c>
      <c r="K10" s="4">
        <v>1000000000</v>
      </c>
      <c r="L10" s="4">
        <v>2000000000</v>
      </c>
      <c r="M10" s="4">
        <v>2000000000</v>
      </c>
      <c r="N10" s="4">
        <v>0</v>
      </c>
      <c r="O10" s="4">
        <v>2000000000</v>
      </c>
      <c r="P10" s="4">
        <v>0</v>
      </c>
      <c r="Q10" s="4">
        <v>0</v>
      </c>
      <c r="R10" s="8">
        <f t="shared" si="0"/>
        <v>0</v>
      </c>
      <c r="S10" s="9">
        <f t="shared" ref="S10:S36" si="2">+O10/L10</f>
        <v>1</v>
      </c>
      <c r="T10" s="9">
        <f t="shared" ref="T10:T36" si="3">+P10/L10</f>
        <v>0</v>
      </c>
      <c r="U10" s="9">
        <f t="shared" ref="U10:U36" si="4">+Q10/L10</f>
        <v>0</v>
      </c>
    </row>
    <row r="11" spans="1:21" ht="61.5" customHeight="1" thickTop="1" thickBot="1">
      <c r="A11" s="2" t="s">
        <v>27</v>
      </c>
      <c r="B11" s="2" t="s">
        <v>31</v>
      </c>
      <c r="C11" s="2" t="s">
        <v>29</v>
      </c>
      <c r="D11" s="2" t="s">
        <v>26</v>
      </c>
      <c r="E11" s="2" t="s">
        <v>19</v>
      </c>
      <c r="F11" s="2" t="s">
        <v>20</v>
      </c>
      <c r="G11" s="2" t="s">
        <v>21</v>
      </c>
      <c r="H11" s="3" t="s">
        <v>34</v>
      </c>
      <c r="I11" s="4">
        <v>1110000000</v>
      </c>
      <c r="J11" s="4">
        <v>0</v>
      </c>
      <c r="K11" s="4">
        <v>0</v>
      </c>
      <c r="L11" s="4">
        <v>1110000000</v>
      </c>
      <c r="M11" s="4">
        <v>753389689.75</v>
      </c>
      <c r="N11" s="4">
        <v>356610310.25</v>
      </c>
      <c r="O11" s="4">
        <v>21128083.75</v>
      </c>
      <c r="P11" s="4">
        <v>20000000</v>
      </c>
      <c r="Q11" s="4">
        <v>20000000</v>
      </c>
      <c r="R11" s="8">
        <f t="shared" si="0"/>
        <v>1088871916.25</v>
      </c>
      <c r="S11" s="9">
        <f t="shared" si="2"/>
        <v>1.9034309684684683E-2</v>
      </c>
      <c r="T11" s="9">
        <f t="shared" si="3"/>
        <v>1.8018018018018018E-2</v>
      </c>
      <c r="U11" s="9">
        <f t="shared" si="4"/>
        <v>1.8018018018018018E-2</v>
      </c>
    </row>
    <row r="12" spans="1:21" ht="61.5" customHeight="1" thickTop="1" thickBot="1">
      <c r="A12" s="2" t="s">
        <v>27</v>
      </c>
      <c r="B12" s="2" t="s">
        <v>31</v>
      </c>
      <c r="C12" s="2" t="s">
        <v>29</v>
      </c>
      <c r="D12" s="2" t="s">
        <v>26</v>
      </c>
      <c r="E12" s="2" t="s">
        <v>19</v>
      </c>
      <c r="F12" s="2" t="s">
        <v>24</v>
      </c>
      <c r="G12" s="2" t="s">
        <v>21</v>
      </c>
      <c r="H12" s="3" t="s">
        <v>34</v>
      </c>
      <c r="I12" s="4">
        <v>2000000000</v>
      </c>
      <c r="J12" s="4">
        <v>0</v>
      </c>
      <c r="K12" s="4">
        <v>0</v>
      </c>
      <c r="L12" s="4">
        <v>2000000000</v>
      </c>
      <c r="M12" s="4">
        <v>2000000000</v>
      </c>
      <c r="N12" s="4">
        <v>0</v>
      </c>
      <c r="O12" s="4">
        <v>732261606</v>
      </c>
      <c r="P12" s="4">
        <v>65402361</v>
      </c>
      <c r="Q12" s="4">
        <v>65402361</v>
      </c>
      <c r="R12" s="8">
        <f t="shared" si="0"/>
        <v>1267738394</v>
      </c>
      <c r="S12" s="9">
        <f t="shared" si="2"/>
        <v>0.366130803</v>
      </c>
      <c r="T12" s="9">
        <f t="shared" si="3"/>
        <v>3.2701180500000003E-2</v>
      </c>
      <c r="U12" s="9">
        <f t="shared" si="4"/>
        <v>3.2701180500000003E-2</v>
      </c>
    </row>
    <row r="13" spans="1:21" ht="61.5" customHeight="1" thickTop="1" thickBot="1">
      <c r="A13" s="2" t="s">
        <v>27</v>
      </c>
      <c r="B13" s="2" t="s">
        <v>31</v>
      </c>
      <c r="C13" s="2" t="s">
        <v>29</v>
      </c>
      <c r="D13" s="2" t="s">
        <v>35</v>
      </c>
      <c r="E13" s="2" t="s">
        <v>19</v>
      </c>
      <c r="F13" s="2" t="s">
        <v>20</v>
      </c>
      <c r="G13" s="2" t="s">
        <v>21</v>
      </c>
      <c r="H13" s="3" t="s">
        <v>36</v>
      </c>
      <c r="I13" s="4">
        <v>750000000</v>
      </c>
      <c r="J13" s="4">
        <v>0</v>
      </c>
      <c r="K13" s="4">
        <v>0</v>
      </c>
      <c r="L13" s="4">
        <v>750000000</v>
      </c>
      <c r="M13" s="4">
        <v>712354627</v>
      </c>
      <c r="N13" s="4">
        <v>37645373</v>
      </c>
      <c r="O13" s="4">
        <v>711853572</v>
      </c>
      <c r="P13" s="4">
        <v>24630664</v>
      </c>
      <c r="Q13" s="4">
        <v>24630664</v>
      </c>
      <c r="R13" s="8">
        <f t="shared" si="0"/>
        <v>38146428</v>
      </c>
      <c r="S13" s="9">
        <f t="shared" si="2"/>
        <v>0.94913809599999999</v>
      </c>
      <c r="T13" s="9">
        <f t="shared" si="3"/>
        <v>3.2840885333333333E-2</v>
      </c>
      <c r="U13" s="9">
        <f t="shared" si="4"/>
        <v>3.2840885333333333E-2</v>
      </c>
    </row>
    <row r="14" spans="1:21" ht="61.5" customHeight="1" thickTop="1" thickBot="1">
      <c r="A14" s="2" t="s">
        <v>27</v>
      </c>
      <c r="B14" s="2" t="s">
        <v>31</v>
      </c>
      <c r="C14" s="2" t="s">
        <v>29</v>
      </c>
      <c r="D14" s="2" t="s">
        <v>24</v>
      </c>
      <c r="E14" s="2" t="s">
        <v>19</v>
      </c>
      <c r="F14" s="2" t="s">
        <v>20</v>
      </c>
      <c r="G14" s="2" t="s">
        <v>21</v>
      </c>
      <c r="H14" s="3" t="s">
        <v>37</v>
      </c>
      <c r="I14" s="4">
        <v>1941700000</v>
      </c>
      <c r="J14" s="4">
        <v>0</v>
      </c>
      <c r="K14" s="4">
        <v>0</v>
      </c>
      <c r="L14" s="4">
        <v>1941700000</v>
      </c>
      <c r="M14" s="4">
        <v>1841207258</v>
      </c>
      <c r="N14" s="4">
        <v>100492742</v>
      </c>
      <c r="O14" s="4">
        <v>162354425</v>
      </c>
      <c r="P14" s="4">
        <v>54647284</v>
      </c>
      <c r="Q14" s="4">
        <v>54647284</v>
      </c>
      <c r="R14" s="8">
        <f t="shared" si="0"/>
        <v>1779345575</v>
      </c>
      <c r="S14" s="9">
        <f t="shared" si="2"/>
        <v>8.3614577432147091E-2</v>
      </c>
      <c r="T14" s="9">
        <f t="shared" si="3"/>
        <v>2.814404078899933E-2</v>
      </c>
      <c r="U14" s="9">
        <f t="shared" si="4"/>
        <v>2.814404078899933E-2</v>
      </c>
    </row>
    <row r="15" spans="1:21" ht="61.5" customHeight="1" thickTop="1" thickBot="1">
      <c r="A15" s="2" t="s">
        <v>27</v>
      </c>
      <c r="B15" s="2" t="s">
        <v>31</v>
      </c>
      <c r="C15" s="2" t="s">
        <v>29</v>
      </c>
      <c r="D15" s="2" t="s">
        <v>24</v>
      </c>
      <c r="E15" s="2" t="s">
        <v>19</v>
      </c>
      <c r="F15" s="2" t="s">
        <v>24</v>
      </c>
      <c r="G15" s="2" t="s">
        <v>21</v>
      </c>
      <c r="H15" s="3" t="s">
        <v>37</v>
      </c>
      <c r="I15" s="4">
        <v>12000000000</v>
      </c>
      <c r="J15" s="4">
        <v>0</v>
      </c>
      <c r="K15" s="4">
        <v>0</v>
      </c>
      <c r="L15" s="4">
        <v>12000000000</v>
      </c>
      <c r="M15" s="4">
        <v>12000000000</v>
      </c>
      <c r="N15" s="4">
        <v>0</v>
      </c>
      <c r="O15" s="4">
        <v>7036256863</v>
      </c>
      <c r="P15" s="4">
        <v>387541468</v>
      </c>
      <c r="Q15" s="4">
        <v>387541468</v>
      </c>
      <c r="R15" s="8">
        <f t="shared" si="0"/>
        <v>4963743137</v>
      </c>
      <c r="S15" s="9">
        <f t="shared" si="2"/>
        <v>0.58635473858333331</v>
      </c>
      <c r="T15" s="9">
        <f t="shared" si="3"/>
        <v>3.2295122333333336E-2</v>
      </c>
      <c r="U15" s="9">
        <f t="shared" si="4"/>
        <v>3.2295122333333336E-2</v>
      </c>
    </row>
    <row r="16" spans="1:21" ht="61.5" customHeight="1" thickTop="1" thickBot="1">
      <c r="A16" s="2" t="s">
        <v>27</v>
      </c>
      <c r="B16" s="2" t="s">
        <v>31</v>
      </c>
      <c r="C16" s="2" t="s">
        <v>29</v>
      </c>
      <c r="D16" s="2" t="s">
        <v>38</v>
      </c>
      <c r="E16" s="2" t="s">
        <v>19</v>
      </c>
      <c r="F16" s="2" t="s">
        <v>20</v>
      </c>
      <c r="G16" s="2" t="s">
        <v>21</v>
      </c>
      <c r="H16" s="3" t="s">
        <v>39</v>
      </c>
      <c r="I16" s="4">
        <v>1000000000</v>
      </c>
      <c r="J16" s="4">
        <v>0</v>
      </c>
      <c r="K16" s="4">
        <v>0</v>
      </c>
      <c r="L16" s="4">
        <v>1000000000</v>
      </c>
      <c r="M16" s="4">
        <v>877309970</v>
      </c>
      <c r="N16" s="4">
        <v>122690030</v>
      </c>
      <c r="O16" s="4">
        <v>865201715</v>
      </c>
      <c r="P16" s="4">
        <v>31316305</v>
      </c>
      <c r="Q16" s="4">
        <v>31316305</v>
      </c>
      <c r="R16" s="8">
        <f t="shared" si="0"/>
        <v>134798285</v>
      </c>
      <c r="S16" s="9">
        <f t="shared" si="2"/>
        <v>0.86520171499999998</v>
      </c>
      <c r="T16" s="9">
        <f t="shared" si="3"/>
        <v>3.1316305000000003E-2</v>
      </c>
      <c r="U16" s="9">
        <f t="shared" si="4"/>
        <v>3.1316305000000003E-2</v>
      </c>
    </row>
    <row r="17" spans="1:21" ht="61.5" customHeight="1" thickTop="1" thickBot="1">
      <c r="A17" s="2" t="s">
        <v>27</v>
      </c>
      <c r="B17" s="2" t="s">
        <v>31</v>
      </c>
      <c r="C17" s="2" t="s">
        <v>29</v>
      </c>
      <c r="D17" s="2" t="s">
        <v>38</v>
      </c>
      <c r="E17" s="2" t="s">
        <v>19</v>
      </c>
      <c r="F17" s="2" t="s">
        <v>24</v>
      </c>
      <c r="G17" s="2" t="s">
        <v>21</v>
      </c>
      <c r="H17" s="3" t="s">
        <v>39</v>
      </c>
      <c r="I17" s="4">
        <v>2000000000</v>
      </c>
      <c r="J17" s="4">
        <v>0</v>
      </c>
      <c r="K17" s="4">
        <v>0</v>
      </c>
      <c r="L17" s="4">
        <v>2000000000</v>
      </c>
      <c r="M17" s="4">
        <v>1850309870</v>
      </c>
      <c r="N17" s="4">
        <v>149690130</v>
      </c>
      <c r="O17" s="4">
        <v>1845546164</v>
      </c>
      <c r="P17" s="4">
        <v>171224071</v>
      </c>
      <c r="Q17" s="4">
        <v>171224071</v>
      </c>
      <c r="R17" s="8">
        <f t="shared" si="0"/>
        <v>154453836</v>
      </c>
      <c r="S17" s="9">
        <f t="shared" si="2"/>
        <v>0.92277308199999997</v>
      </c>
      <c r="T17" s="9">
        <f t="shared" si="3"/>
        <v>8.5612035500000003E-2</v>
      </c>
      <c r="U17" s="9">
        <f t="shared" si="4"/>
        <v>8.5612035500000003E-2</v>
      </c>
    </row>
    <row r="18" spans="1:21" ht="61.5" customHeight="1" thickTop="1" thickBot="1">
      <c r="A18" s="2" t="s">
        <v>27</v>
      </c>
      <c r="B18" s="2" t="s">
        <v>31</v>
      </c>
      <c r="C18" s="2" t="s">
        <v>29</v>
      </c>
      <c r="D18" s="2" t="s">
        <v>42</v>
      </c>
      <c r="E18" s="2" t="s">
        <v>19</v>
      </c>
      <c r="F18" s="2" t="s">
        <v>20</v>
      </c>
      <c r="G18" s="2" t="s">
        <v>21</v>
      </c>
      <c r="H18" s="3" t="s">
        <v>43</v>
      </c>
      <c r="I18" s="4">
        <v>2204000000</v>
      </c>
      <c r="J18" s="4">
        <v>0</v>
      </c>
      <c r="K18" s="4">
        <v>0</v>
      </c>
      <c r="L18" s="4">
        <v>2204000000</v>
      </c>
      <c r="M18" s="4">
        <v>1529298910.78</v>
      </c>
      <c r="N18" s="4">
        <v>674701089.22000003</v>
      </c>
      <c r="O18" s="4">
        <v>1518618147.78</v>
      </c>
      <c r="P18" s="4">
        <v>87618196.780000001</v>
      </c>
      <c r="Q18" s="4">
        <v>87618196.780000001</v>
      </c>
      <c r="R18" s="8">
        <f t="shared" si="0"/>
        <v>685381852.22000003</v>
      </c>
      <c r="S18" s="9">
        <f t="shared" si="2"/>
        <v>0.68902819772232304</v>
      </c>
      <c r="T18" s="9">
        <f t="shared" si="3"/>
        <v>3.9754172767695099E-2</v>
      </c>
      <c r="U18" s="9">
        <f t="shared" si="4"/>
        <v>3.9754172767695099E-2</v>
      </c>
    </row>
    <row r="19" spans="1:21" ht="61.5" customHeight="1" thickTop="1" thickBot="1">
      <c r="A19" s="2" t="s">
        <v>27</v>
      </c>
      <c r="B19" s="2" t="s">
        <v>31</v>
      </c>
      <c r="C19" s="2" t="s">
        <v>29</v>
      </c>
      <c r="D19" s="2" t="s">
        <v>42</v>
      </c>
      <c r="E19" s="2" t="s">
        <v>19</v>
      </c>
      <c r="F19" s="2" t="s">
        <v>24</v>
      </c>
      <c r="G19" s="2" t="s">
        <v>21</v>
      </c>
      <c r="H19" s="3" t="s">
        <v>43</v>
      </c>
      <c r="I19" s="4">
        <v>3000000000</v>
      </c>
      <c r="J19" s="4">
        <v>0</v>
      </c>
      <c r="K19" s="4">
        <v>0</v>
      </c>
      <c r="L19" s="4">
        <v>3000000000</v>
      </c>
      <c r="M19" s="4">
        <v>2997585858</v>
      </c>
      <c r="N19" s="4">
        <v>2414142</v>
      </c>
      <c r="O19" s="4">
        <v>2991162285</v>
      </c>
      <c r="P19" s="4">
        <v>215971052</v>
      </c>
      <c r="Q19" s="4">
        <v>215971052</v>
      </c>
      <c r="R19" s="8">
        <f t="shared" si="0"/>
        <v>8837715</v>
      </c>
      <c r="S19" s="9">
        <f t="shared" si="2"/>
        <v>0.99705409499999997</v>
      </c>
      <c r="T19" s="9">
        <f t="shared" si="3"/>
        <v>7.1990350666666661E-2</v>
      </c>
      <c r="U19" s="9">
        <f t="shared" si="4"/>
        <v>7.1990350666666661E-2</v>
      </c>
    </row>
    <row r="20" spans="1:21" ht="72.75" customHeight="1" thickTop="1" thickBot="1">
      <c r="A20" s="2" t="s">
        <v>27</v>
      </c>
      <c r="B20" s="2" t="s">
        <v>31</v>
      </c>
      <c r="C20" s="2" t="s">
        <v>29</v>
      </c>
      <c r="D20" s="2" t="s">
        <v>44</v>
      </c>
      <c r="E20" s="2" t="s">
        <v>19</v>
      </c>
      <c r="F20" s="2" t="s">
        <v>20</v>
      </c>
      <c r="G20" s="2" t="s">
        <v>21</v>
      </c>
      <c r="H20" s="3" t="s">
        <v>45</v>
      </c>
      <c r="I20" s="4">
        <v>2000000000</v>
      </c>
      <c r="J20" s="4">
        <v>2000000000</v>
      </c>
      <c r="K20" s="4">
        <v>0</v>
      </c>
      <c r="L20" s="4">
        <v>4000000000</v>
      </c>
      <c r="M20" s="4">
        <v>4000000000</v>
      </c>
      <c r="N20" s="4">
        <v>0</v>
      </c>
      <c r="O20" s="4">
        <v>4000000000</v>
      </c>
      <c r="P20" s="4">
        <v>0</v>
      </c>
      <c r="Q20" s="4">
        <v>0</v>
      </c>
      <c r="R20" s="8">
        <f t="shared" si="0"/>
        <v>0</v>
      </c>
      <c r="S20" s="9">
        <f t="shared" si="2"/>
        <v>1</v>
      </c>
      <c r="T20" s="9">
        <f t="shared" si="3"/>
        <v>0</v>
      </c>
      <c r="U20" s="9">
        <f t="shared" si="4"/>
        <v>0</v>
      </c>
    </row>
    <row r="21" spans="1:21" ht="77.25" customHeight="1" thickTop="1" thickBot="1">
      <c r="A21" s="2" t="s">
        <v>27</v>
      </c>
      <c r="B21" s="2" t="s">
        <v>31</v>
      </c>
      <c r="C21" s="2" t="s">
        <v>29</v>
      </c>
      <c r="D21" s="2" t="s">
        <v>44</v>
      </c>
      <c r="E21" s="2" t="s">
        <v>19</v>
      </c>
      <c r="F21" s="2" t="s">
        <v>24</v>
      </c>
      <c r="G21" s="2" t="s">
        <v>21</v>
      </c>
      <c r="H21" s="3" t="s">
        <v>45</v>
      </c>
      <c r="I21" s="4">
        <v>12000000000</v>
      </c>
      <c r="J21" s="4">
        <v>1000000000</v>
      </c>
      <c r="K21" s="4">
        <v>0</v>
      </c>
      <c r="L21" s="4">
        <v>13000000000</v>
      </c>
      <c r="M21" s="4">
        <v>13000000000</v>
      </c>
      <c r="N21" s="4">
        <v>0</v>
      </c>
      <c r="O21" s="4">
        <v>13000000000</v>
      </c>
      <c r="P21" s="4">
        <v>0</v>
      </c>
      <c r="Q21" s="4">
        <v>0</v>
      </c>
      <c r="R21" s="8">
        <f t="shared" si="0"/>
        <v>0</v>
      </c>
      <c r="S21" s="9">
        <f t="shared" si="2"/>
        <v>1</v>
      </c>
      <c r="T21" s="9">
        <f t="shared" si="3"/>
        <v>0</v>
      </c>
      <c r="U21" s="9">
        <f t="shared" si="4"/>
        <v>0</v>
      </c>
    </row>
    <row r="22" spans="1:21" ht="61.5" customHeight="1" thickTop="1" thickBot="1">
      <c r="A22" s="2" t="s">
        <v>27</v>
      </c>
      <c r="B22" s="2" t="s">
        <v>31</v>
      </c>
      <c r="C22" s="2" t="s">
        <v>29</v>
      </c>
      <c r="D22" s="2" t="s">
        <v>46</v>
      </c>
      <c r="E22" s="2" t="s">
        <v>19</v>
      </c>
      <c r="F22" s="2" t="s">
        <v>20</v>
      </c>
      <c r="G22" s="2" t="s">
        <v>21</v>
      </c>
      <c r="H22" s="3" t="s">
        <v>47</v>
      </c>
      <c r="I22" s="4">
        <v>300000000</v>
      </c>
      <c r="J22" s="4">
        <v>0</v>
      </c>
      <c r="K22" s="4">
        <v>0</v>
      </c>
      <c r="L22" s="4">
        <v>300000000</v>
      </c>
      <c r="M22" s="4">
        <v>300000000</v>
      </c>
      <c r="N22" s="4">
        <v>0</v>
      </c>
      <c r="O22" s="4">
        <v>300000000</v>
      </c>
      <c r="P22" s="4">
        <v>0</v>
      </c>
      <c r="Q22" s="4">
        <v>0</v>
      </c>
      <c r="R22" s="8">
        <f t="shared" si="0"/>
        <v>0</v>
      </c>
      <c r="S22" s="9">
        <f t="shared" si="2"/>
        <v>1</v>
      </c>
      <c r="T22" s="9">
        <f t="shared" si="3"/>
        <v>0</v>
      </c>
      <c r="U22" s="9">
        <f t="shared" si="4"/>
        <v>0</v>
      </c>
    </row>
    <row r="23" spans="1:21" ht="61.5" customHeight="1" thickTop="1" thickBot="1">
      <c r="A23" s="2" t="s">
        <v>27</v>
      </c>
      <c r="B23" s="2" t="s">
        <v>48</v>
      </c>
      <c r="C23" s="2" t="s">
        <v>29</v>
      </c>
      <c r="D23" s="2" t="s">
        <v>18</v>
      </c>
      <c r="E23" s="2" t="s">
        <v>19</v>
      </c>
      <c r="F23" s="2" t="s">
        <v>20</v>
      </c>
      <c r="G23" s="2" t="s">
        <v>21</v>
      </c>
      <c r="H23" s="3" t="s">
        <v>49</v>
      </c>
      <c r="I23" s="4">
        <v>300000000</v>
      </c>
      <c r="J23" s="4">
        <v>0</v>
      </c>
      <c r="K23" s="4">
        <v>0</v>
      </c>
      <c r="L23" s="4">
        <v>300000000</v>
      </c>
      <c r="M23" s="4">
        <v>168481142</v>
      </c>
      <c r="N23" s="4">
        <v>131518858</v>
      </c>
      <c r="O23" s="4">
        <v>168481141</v>
      </c>
      <c r="P23" s="4">
        <v>21487450</v>
      </c>
      <c r="Q23" s="4">
        <v>21487450</v>
      </c>
      <c r="R23" s="8">
        <f t="shared" si="0"/>
        <v>131518859</v>
      </c>
      <c r="S23" s="9">
        <f t="shared" si="2"/>
        <v>0.56160380333333337</v>
      </c>
      <c r="T23" s="9">
        <f t="shared" si="3"/>
        <v>7.1624833333333332E-2</v>
      </c>
      <c r="U23" s="9">
        <f t="shared" si="4"/>
        <v>7.1624833333333332E-2</v>
      </c>
    </row>
    <row r="24" spans="1:21" ht="61.5" customHeight="1" thickTop="1" thickBot="1">
      <c r="A24" s="2" t="s">
        <v>27</v>
      </c>
      <c r="B24" s="2" t="s">
        <v>48</v>
      </c>
      <c r="C24" s="2" t="s">
        <v>29</v>
      </c>
      <c r="D24" s="2" t="s">
        <v>22</v>
      </c>
      <c r="E24" s="2" t="s">
        <v>19</v>
      </c>
      <c r="F24" s="2" t="s">
        <v>20</v>
      </c>
      <c r="G24" s="2" t="s">
        <v>21</v>
      </c>
      <c r="H24" s="3" t="s">
        <v>50</v>
      </c>
      <c r="I24" s="4">
        <v>185300000</v>
      </c>
      <c r="J24" s="4">
        <v>0</v>
      </c>
      <c r="K24" s="4">
        <v>0</v>
      </c>
      <c r="L24" s="4">
        <v>185300000</v>
      </c>
      <c r="M24" s="4">
        <v>131856053</v>
      </c>
      <c r="N24" s="4">
        <v>53443947</v>
      </c>
      <c r="O24" s="4">
        <v>86856053</v>
      </c>
      <c r="P24" s="4">
        <v>26856053</v>
      </c>
      <c r="Q24" s="4">
        <v>26856053</v>
      </c>
      <c r="R24" s="8">
        <f t="shared" si="0"/>
        <v>98443947</v>
      </c>
      <c r="S24" s="9">
        <f t="shared" si="2"/>
        <v>0.46873207231516462</v>
      </c>
      <c r="T24" s="9">
        <f t="shared" si="3"/>
        <v>0.14493282784673503</v>
      </c>
      <c r="U24" s="9">
        <f t="shared" si="4"/>
        <v>0.14493282784673503</v>
      </c>
    </row>
    <row r="25" spans="1:21" ht="61.5" customHeight="1" thickTop="1" thickBot="1">
      <c r="A25" s="2" t="s">
        <v>27</v>
      </c>
      <c r="B25" s="2" t="s">
        <v>48</v>
      </c>
      <c r="C25" s="2" t="s">
        <v>29</v>
      </c>
      <c r="D25" s="2" t="s">
        <v>23</v>
      </c>
      <c r="E25" s="2" t="s">
        <v>19</v>
      </c>
      <c r="F25" s="2" t="s">
        <v>20</v>
      </c>
      <c r="G25" s="2" t="s">
        <v>21</v>
      </c>
      <c r="H25" s="3" t="s">
        <v>51</v>
      </c>
      <c r="I25" s="4">
        <v>230000000</v>
      </c>
      <c r="J25" s="4">
        <v>0</v>
      </c>
      <c r="K25" s="4">
        <v>0</v>
      </c>
      <c r="L25" s="4">
        <v>230000000</v>
      </c>
      <c r="M25" s="4">
        <v>167692701</v>
      </c>
      <c r="N25" s="4">
        <v>62307299</v>
      </c>
      <c r="O25" s="4">
        <v>62692701</v>
      </c>
      <c r="P25" s="4">
        <v>10414764</v>
      </c>
      <c r="Q25" s="4">
        <v>10414764</v>
      </c>
      <c r="R25" s="8">
        <f t="shared" si="0"/>
        <v>167307299</v>
      </c>
      <c r="S25" s="9">
        <f t="shared" si="2"/>
        <v>0.27257696086956523</v>
      </c>
      <c r="T25" s="9">
        <f t="shared" si="3"/>
        <v>4.528158260869565E-2</v>
      </c>
      <c r="U25" s="9">
        <f t="shared" si="4"/>
        <v>4.528158260869565E-2</v>
      </c>
    </row>
    <row r="26" spans="1:21" ht="42.75" customHeight="1" thickTop="1" thickBot="1">
      <c r="A26" s="7" t="s">
        <v>27</v>
      </c>
      <c r="B26" s="7"/>
      <c r="C26" s="7"/>
      <c r="D26" s="7"/>
      <c r="E26" s="7"/>
      <c r="F26" s="7"/>
      <c r="G26" s="7"/>
      <c r="H26" s="16" t="s">
        <v>65</v>
      </c>
      <c r="I26" s="17">
        <f>SUM(I9:I25)</f>
        <v>46021000000</v>
      </c>
      <c r="J26" s="17">
        <f t="shared" ref="J26:Q26" si="5">SUM(J9:J25)</f>
        <v>3000000000</v>
      </c>
      <c r="K26" s="17">
        <f t="shared" si="5"/>
        <v>3000000000</v>
      </c>
      <c r="L26" s="17">
        <f t="shared" si="5"/>
        <v>46021000000</v>
      </c>
      <c r="M26" s="17">
        <f t="shared" si="5"/>
        <v>44329486079.529999</v>
      </c>
      <c r="N26" s="17">
        <f t="shared" si="5"/>
        <v>1691513920.47</v>
      </c>
      <c r="O26" s="17">
        <f t="shared" si="5"/>
        <v>35502412756.529999</v>
      </c>
      <c r="P26" s="17">
        <f t="shared" si="5"/>
        <v>1117109668.78</v>
      </c>
      <c r="Q26" s="17">
        <f t="shared" si="5"/>
        <v>1117109668.78</v>
      </c>
      <c r="R26" s="18">
        <f t="shared" si="0"/>
        <v>10518587243.470001</v>
      </c>
      <c r="S26" s="19">
        <f t="shared" si="2"/>
        <v>0.77143940280589296</v>
      </c>
      <c r="T26" s="19">
        <f t="shared" si="3"/>
        <v>2.4273911231394364E-2</v>
      </c>
      <c r="U26" s="19">
        <f t="shared" si="4"/>
        <v>2.4273911231394364E-2</v>
      </c>
    </row>
    <row r="27" spans="1:21" ht="61.5" customHeight="1" thickTop="1" thickBot="1">
      <c r="A27" s="2" t="s">
        <v>27</v>
      </c>
      <c r="B27" s="2" t="s">
        <v>31</v>
      </c>
      <c r="C27" s="2" t="s">
        <v>29</v>
      </c>
      <c r="D27" s="2" t="s">
        <v>22</v>
      </c>
      <c r="E27" s="2" t="s">
        <v>19</v>
      </c>
      <c r="F27" s="2" t="s">
        <v>20</v>
      </c>
      <c r="G27" s="2" t="s">
        <v>21</v>
      </c>
      <c r="H27" s="3" t="s">
        <v>33</v>
      </c>
      <c r="I27" s="4">
        <v>45000000000</v>
      </c>
      <c r="J27" s="4">
        <v>0</v>
      </c>
      <c r="K27" s="4">
        <v>0</v>
      </c>
      <c r="L27" s="4">
        <v>45000000000</v>
      </c>
      <c r="M27" s="4">
        <v>45000000000</v>
      </c>
      <c r="N27" s="4">
        <v>0</v>
      </c>
      <c r="O27" s="4">
        <v>45000000000</v>
      </c>
      <c r="P27" s="4">
        <v>0</v>
      </c>
      <c r="Q27" s="4">
        <v>0</v>
      </c>
      <c r="R27" s="8">
        <f t="shared" si="0"/>
        <v>0</v>
      </c>
      <c r="S27" s="9">
        <f t="shared" si="2"/>
        <v>1</v>
      </c>
      <c r="T27" s="9">
        <f t="shared" si="3"/>
        <v>0</v>
      </c>
      <c r="U27" s="9">
        <f t="shared" si="4"/>
        <v>0</v>
      </c>
    </row>
    <row r="28" spans="1:21" ht="61.5" customHeight="1" thickTop="1" thickBot="1">
      <c r="A28" s="2" t="s">
        <v>27</v>
      </c>
      <c r="B28" s="2" t="s">
        <v>31</v>
      </c>
      <c r="C28" s="2" t="s">
        <v>29</v>
      </c>
      <c r="D28" s="2" t="s">
        <v>40</v>
      </c>
      <c r="E28" s="2" t="s">
        <v>19</v>
      </c>
      <c r="F28" s="2" t="s">
        <v>20</v>
      </c>
      <c r="G28" s="2" t="s">
        <v>21</v>
      </c>
      <c r="H28" s="3" t="s">
        <v>41</v>
      </c>
      <c r="I28" s="4">
        <v>1200000000</v>
      </c>
      <c r="J28" s="4">
        <v>0</v>
      </c>
      <c r="K28" s="4">
        <v>0</v>
      </c>
      <c r="L28" s="4">
        <v>1200000000</v>
      </c>
      <c r="M28" s="4">
        <v>1200000000</v>
      </c>
      <c r="N28" s="4">
        <v>0</v>
      </c>
      <c r="O28" s="4">
        <v>598318991</v>
      </c>
      <c r="P28" s="4">
        <v>20316463</v>
      </c>
      <c r="Q28" s="4">
        <v>20316463</v>
      </c>
      <c r="R28" s="8">
        <f t="shared" si="0"/>
        <v>601681009</v>
      </c>
      <c r="S28" s="9">
        <f t="shared" si="2"/>
        <v>0.49859915916666664</v>
      </c>
      <c r="T28" s="9">
        <f t="shared" si="3"/>
        <v>1.6930385833333332E-2</v>
      </c>
      <c r="U28" s="9">
        <f t="shared" si="4"/>
        <v>1.6930385833333332E-2</v>
      </c>
    </row>
    <row r="29" spans="1:21" ht="61.5" customHeight="1" thickTop="1" thickBot="1">
      <c r="A29" s="2" t="s">
        <v>27</v>
      </c>
      <c r="B29" s="2" t="s">
        <v>31</v>
      </c>
      <c r="C29" s="2" t="s">
        <v>29</v>
      </c>
      <c r="D29" s="2" t="s">
        <v>40</v>
      </c>
      <c r="E29" s="2" t="s">
        <v>19</v>
      </c>
      <c r="F29" s="2" t="s">
        <v>24</v>
      </c>
      <c r="G29" s="2" t="s">
        <v>21</v>
      </c>
      <c r="H29" s="3" t="s">
        <v>41</v>
      </c>
      <c r="I29" s="4">
        <v>9000000000</v>
      </c>
      <c r="J29" s="4">
        <v>0</v>
      </c>
      <c r="K29" s="4">
        <v>0</v>
      </c>
      <c r="L29" s="4">
        <v>9000000000</v>
      </c>
      <c r="M29" s="4">
        <v>8493240849.6800003</v>
      </c>
      <c r="N29" s="4">
        <v>506759150.31999999</v>
      </c>
      <c r="O29" s="4">
        <v>6698736442.6800003</v>
      </c>
      <c r="P29" s="4">
        <v>468001308.68000001</v>
      </c>
      <c r="Q29" s="4">
        <v>468001308.68000001</v>
      </c>
      <c r="R29" s="8">
        <f t="shared" si="0"/>
        <v>2301263557.3199997</v>
      </c>
      <c r="S29" s="9">
        <f t="shared" si="2"/>
        <v>0.74430404918666671</v>
      </c>
      <c r="T29" s="9">
        <f t="shared" si="3"/>
        <v>5.2000145408888893E-2</v>
      </c>
      <c r="U29" s="9">
        <f t="shared" si="4"/>
        <v>5.2000145408888893E-2</v>
      </c>
    </row>
    <row r="30" spans="1:21" ht="61.5" customHeight="1" thickTop="1" thickBot="1">
      <c r="A30" s="2" t="s">
        <v>27</v>
      </c>
      <c r="B30" s="2" t="s">
        <v>52</v>
      </c>
      <c r="C30" s="2" t="s">
        <v>29</v>
      </c>
      <c r="D30" s="2" t="s">
        <v>23</v>
      </c>
      <c r="E30" s="2" t="s">
        <v>19</v>
      </c>
      <c r="F30" s="2" t="s">
        <v>20</v>
      </c>
      <c r="G30" s="2" t="s">
        <v>21</v>
      </c>
      <c r="H30" s="3" t="s">
        <v>55</v>
      </c>
      <c r="I30" s="4">
        <v>1000000000</v>
      </c>
      <c r="J30" s="4">
        <v>0</v>
      </c>
      <c r="K30" s="4">
        <v>0</v>
      </c>
      <c r="L30" s="4">
        <v>1000000000</v>
      </c>
      <c r="M30" s="4">
        <v>1000000000</v>
      </c>
      <c r="N30" s="4">
        <v>0</v>
      </c>
      <c r="O30" s="4">
        <v>0</v>
      </c>
      <c r="P30" s="4">
        <v>0</v>
      </c>
      <c r="Q30" s="4">
        <v>0</v>
      </c>
      <c r="R30" s="8">
        <f t="shared" si="0"/>
        <v>1000000000</v>
      </c>
      <c r="S30" s="9">
        <f t="shared" si="2"/>
        <v>0</v>
      </c>
      <c r="T30" s="9">
        <f t="shared" si="3"/>
        <v>0</v>
      </c>
      <c r="U30" s="9">
        <f t="shared" si="4"/>
        <v>0</v>
      </c>
    </row>
    <row r="31" spans="1:21" ht="39.75" customHeight="1" thickTop="1" thickBot="1">
      <c r="A31" s="7" t="s">
        <v>27</v>
      </c>
      <c r="B31" s="7"/>
      <c r="C31" s="7"/>
      <c r="D31" s="7"/>
      <c r="E31" s="7"/>
      <c r="F31" s="7"/>
      <c r="G31" s="7"/>
      <c r="H31" s="16" t="s">
        <v>66</v>
      </c>
      <c r="I31" s="17">
        <f>SUM(I27:I30)</f>
        <v>56200000000</v>
      </c>
      <c r="J31" s="17">
        <f t="shared" ref="J31:Q31" si="6">SUM(J27:J30)</f>
        <v>0</v>
      </c>
      <c r="K31" s="17">
        <f t="shared" si="6"/>
        <v>0</v>
      </c>
      <c r="L31" s="17">
        <f t="shared" si="6"/>
        <v>56200000000</v>
      </c>
      <c r="M31" s="17">
        <f t="shared" si="6"/>
        <v>55693240849.68</v>
      </c>
      <c r="N31" s="17">
        <f t="shared" si="6"/>
        <v>506759150.31999999</v>
      </c>
      <c r="O31" s="17">
        <f t="shared" si="6"/>
        <v>52297055433.68</v>
      </c>
      <c r="P31" s="17">
        <f t="shared" si="6"/>
        <v>488317771.68000001</v>
      </c>
      <c r="Q31" s="17">
        <f t="shared" si="6"/>
        <v>488317771.68000001</v>
      </c>
      <c r="R31" s="18">
        <f t="shared" si="0"/>
        <v>3902944566.3199997</v>
      </c>
      <c r="S31" s="19">
        <f t="shared" si="2"/>
        <v>0.9305525877879004</v>
      </c>
      <c r="T31" s="19">
        <f t="shared" si="3"/>
        <v>8.6889283217081847E-3</v>
      </c>
      <c r="U31" s="19">
        <f t="shared" si="4"/>
        <v>8.6889283217081847E-3</v>
      </c>
    </row>
    <row r="32" spans="1:21" ht="87.75" customHeight="1" thickTop="1" thickBot="1">
      <c r="A32" s="2" t="s">
        <v>27</v>
      </c>
      <c r="B32" s="2" t="s">
        <v>52</v>
      </c>
      <c r="C32" s="2" t="s">
        <v>29</v>
      </c>
      <c r="D32" s="2" t="s">
        <v>18</v>
      </c>
      <c r="E32" s="2" t="s">
        <v>19</v>
      </c>
      <c r="F32" s="2" t="s">
        <v>20</v>
      </c>
      <c r="G32" s="2" t="s">
        <v>21</v>
      </c>
      <c r="H32" s="3" t="s">
        <v>53</v>
      </c>
      <c r="I32" s="4">
        <v>1100000000</v>
      </c>
      <c r="J32" s="4">
        <v>0</v>
      </c>
      <c r="K32" s="4">
        <v>0</v>
      </c>
      <c r="L32" s="4">
        <v>1100000000</v>
      </c>
      <c r="M32" s="4">
        <v>1100000000</v>
      </c>
      <c r="N32" s="4">
        <v>0</v>
      </c>
      <c r="O32" s="4">
        <v>0</v>
      </c>
      <c r="P32" s="4">
        <v>0</v>
      </c>
      <c r="Q32" s="4">
        <v>0</v>
      </c>
      <c r="R32" s="8">
        <f t="shared" si="0"/>
        <v>1100000000</v>
      </c>
      <c r="S32" s="9">
        <f t="shared" si="2"/>
        <v>0</v>
      </c>
      <c r="T32" s="9">
        <f t="shared" si="3"/>
        <v>0</v>
      </c>
      <c r="U32" s="9">
        <f t="shared" si="4"/>
        <v>0</v>
      </c>
    </row>
    <row r="33" spans="1:21" ht="86.25" customHeight="1" thickTop="1" thickBot="1">
      <c r="A33" s="2" t="s">
        <v>27</v>
      </c>
      <c r="B33" s="2" t="s">
        <v>52</v>
      </c>
      <c r="C33" s="2" t="s">
        <v>29</v>
      </c>
      <c r="D33" s="2" t="s">
        <v>18</v>
      </c>
      <c r="E33" s="2" t="s">
        <v>19</v>
      </c>
      <c r="F33" s="2" t="s">
        <v>24</v>
      </c>
      <c r="G33" s="2" t="s">
        <v>21</v>
      </c>
      <c r="H33" s="3" t="s">
        <v>53</v>
      </c>
      <c r="I33" s="4">
        <v>1000000000</v>
      </c>
      <c r="J33" s="4">
        <v>0</v>
      </c>
      <c r="K33" s="4">
        <v>0</v>
      </c>
      <c r="L33" s="4">
        <v>1000000000</v>
      </c>
      <c r="M33" s="4">
        <v>812000000</v>
      </c>
      <c r="N33" s="4">
        <v>188000000</v>
      </c>
      <c r="O33" s="4">
        <v>802526590</v>
      </c>
      <c r="P33" s="4">
        <v>10674732</v>
      </c>
      <c r="Q33" s="4">
        <v>10674732</v>
      </c>
      <c r="R33" s="8">
        <f t="shared" si="0"/>
        <v>197473410</v>
      </c>
      <c r="S33" s="9">
        <f t="shared" si="2"/>
        <v>0.80252659000000004</v>
      </c>
      <c r="T33" s="9">
        <f t="shared" si="3"/>
        <v>1.0674731999999999E-2</v>
      </c>
      <c r="U33" s="9">
        <f t="shared" si="4"/>
        <v>1.0674731999999999E-2</v>
      </c>
    </row>
    <row r="34" spans="1:21" ht="61.5" customHeight="1" thickTop="1" thickBot="1">
      <c r="A34" s="2" t="s">
        <v>27</v>
      </c>
      <c r="B34" s="2" t="s">
        <v>52</v>
      </c>
      <c r="C34" s="2" t="s">
        <v>29</v>
      </c>
      <c r="D34" s="2" t="s">
        <v>22</v>
      </c>
      <c r="E34" s="2" t="s">
        <v>19</v>
      </c>
      <c r="F34" s="2" t="s">
        <v>20</v>
      </c>
      <c r="G34" s="2" t="s">
        <v>21</v>
      </c>
      <c r="H34" s="3" t="s">
        <v>54</v>
      </c>
      <c r="I34" s="4">
        <v>1027000000</v>
      </c>
      <c r="J34" s="4">
        <v>0</v>
      </c>
      <c r="K34" s="4">
        <v>0</v>
      </c>
      <c r="L34" s="4">
        <v>1027000000</v>
      </c>
      <c r="M34" s="4">
        <v>821689795.45000005</v>
      </c>
      <c r="N34" s="4">
        <v>205310204.55000001</v>
      </c>
      <c r="O34" s="4">
        <v>687732340</v>
      </c>
      <c r="P34" s="4">
        <v>80925943</v>
      </c>
      <c r="Q34" s="4">
        <v>80925943</v>
      </c>
      <c r="R34" s="8">
        <f t="shared" si="0"/>
        <v>339267660</v>
      </c>
      <c r="S34" s="9">
        <f t="shared" si="2"/>
        <v>0.6696517429406037</v>
      </c>
      <c r="T34" s="9">
        <f t="shared" si="3"/>
        <v>7.8798386562804287E-2</v>
      </c>
      <c r="U34" s="9">
        <f t="shared" si="4"/>
        <v>7.8798386562804287E-2</v>
      </c>
    </row>
    <row r="35" spans="1:21" ht="39.75" customHeight="1" thickTop="1">
      <c r="A35" s="25" t="s">
        <v>27</v>
      </c>
      <c r="B35" s="25"/>
      <c r="C35" s="25"/>
      <c r="D35" s="25"/>
      <c r="E35" s="25"/>
      <c r="F35" s="25"/>
      <c r="G35" s="25"/>
      <c r="H35" s="26" t="s">
        <v>67</v>
      </c>
      <c r="I35" s="27">
        <f>+I32+I33+I34</f>
        <v>3127000000</v>
      </c>
      <c r="J35" s="27">
        <f t="shared" ref="J35:Q35" si="7">+J32+J33+J34</f>
        <v>0</v>
      </c>
      <c r="K35" s="27">
        <f t="shared" si="7"/>
        <v>0</v>
      </c>
      <c r="L35" s="27">
        <f t="shared" si="7"/>
        <v>3127000000</v>
      </c>
      <c r="M35" s="27">
        <f t="shared" si="7"/>
        <v>2733689795.4499998</v>
      </c>
      <c r="N35" s="27">
        <f t="shared" si="7"/>
        <v>393310204.55000001</v>
      </c>
      <c r="O35" s="27">
        <f t="shared" si="7"/>
        <v>1490258930</v>
      </c>
      <c r="P35" s="27">
        <f t="shared" si="7"/>
        <v>91600675</v>
      </c>
      <c r="Q35" s="27">
        <f t="shared" si="7"/>
        <v>91600675</v>
      </c>
      <c r="R35" s="28">
        <f t="shared" si="0"/>
        <v>1636741070</v>
      </c>
      <c r="S35" s="29">
        <f t="shared" si="2"/>
        <v>0.47657784777742246</v>
      </c>
      <c r="T35" s="29">
        <f t="shared" si="3"/>
        <v>2.9293468180364567E-2</v>
      </c>
      <c r="U35" s="29">
        <f t="shared" si="4"/>
        <v>2.9293468180364567E-2</v>
      </c>
    </row>
    <row r="36" spans="1:21" ht="38.25" customHeight="1" thickBot="1">
      <c r="A36" s="30"/>
      <c r="B36" s="31"/>
      <c r="C36" s="31"/>
      <c r="D36" s="31"/>
      <c r="E36" s="31"/>
      <c r="F36" s="31"/>
      <c r="G36" s="31"/>
      <c r="H36" s="32" t="s">
        <v>68</v>
      </c>
      <c r="I36" s="33">
        <f>+I8+I26+I31+I35</f>
        <v>113537000000</v>
      </c>
      <c r="J36" s="33">
        <f t="shared" ref="J36:Q36" si="8">+J8+J26+J31+J35</f>
        <v>3000000000</v>
      </c>
      <c r="K36" s="33">
        <f t="shared" si="8"/>
        <v>3000000000</v>
      </c>
      <c r="L36" s="33">
        <f t="shared" si="8"/>
        <v>113537000000</v>
      </c>
      <c r="M36" s="33">
        <f t="shared" si="8"/>
        <v>108467616766.46001</v>
      </c>
      <c r="N36" s="33">
        <f t="shared" si="8"/>
        <v>5069383233.54</v>
      </c>
      <c r="O36" s="33">
        <f t="shared" si="8"/>
        <v>94868329700.51001</v>
      </c>
      <c r="P36" s="33">
        <f t="shared" si="8"/>
        <v>2702633144.5</v>
      </c>
      <c r="Q36" s="33">
        <f t="shared" si="8"/>
        <v>2473949107.6299996</v>
      </c>
      <c r="R36" s="34">
        <f t="shared" si="0"/>
        <v>18668670299.48999</v>
      </c>
      <c r="S36" s="35">
        <f t="shared" si="2"/>
        <v>0.83557192545610692</v>
      </c>
      <c r="T36" s="35">
        <f t="shared" si="3"/>
        <v>2.3803985876850717E-2</v>
      </c>
      <c r="U36" s="36">
        <f t="shared" si="4"/>
        <v>2.1789805152769577E-2</v>
      </c>
    </row>
    <row r="37" spans="1:21" ht="15.75" thickTop="1">
      <c r="A37" s="5" t="s">
        <v>70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12"/>
      <c r="N37" s="13"/>
      <c r="O37" s="10"/>
      <c r="P37" s="10"/>
      <c r="Q37" s="10"/>
      <c r="R37" s="11"/>
      <c r="S37" s="11"/>
      <c r="T37" s="11"/>
      <c r="U37" s="11"/>
    </row>
    <row r="38" spans="1:21">
      <c r="A38" s="5" t="s">
        <v>71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4"/>
      <c r="N38" s="13"/>
      <c r="O38" s="10"/>
      <c r="P38" s="10"/>
      <c r="Q38" s="10"/>
      <c r="R38" s="11"/>
      <c r="S38" s="11"/>
      <c r="T38" s="11"/>
      <c r="U38" s="11"/>
    </row>
    <row r="39" spans="1:21">
      <c r="A39" s="5" t="s">
        <v>72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4"/>
      <c r="N39" s="13"/>
      <c r="O39" s="10"/>
      <c r="P39" s="10"/>
      <c r="Q39" s="10"/>
      <c r="R39" s="11"/>
      <c r="S39" s="11"/>
      <c r="T39" s="11"/>
      <c r="U39" s="11"/>
    </row>
    <row r="40" spans="1:21">
      <c r="A40" s="5"/>
      <c r="B40" s="5"/>
      <c r="C40" s="5"/>
      <c r="D40" s="5"/>
      <c r="E40" s="5"/>
      <c r="F40" s="5"/>
      <c r="G40" s="5"/>
      <c r="H40" s="5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  <c r="T40" s="11"/>
      <c r="U40" s="11"/>
    </row>
    <row r="41" spans="1:21">
      <c r="A41" s="5"/>
      <c r="B41" s="5"/>
      <c r="C41" s="5"/>
      <c r="D41" s="5"/>
      <c r="E41" s="5"/>
      <c r="F41" s="5"/>
      <c r="G41" s="5"/>
      <c r="H41" s="5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1"/>
      <c r="T41" s="11"/>
      <c r="U41" s="11"/>
    </row>
    <row r="42" spans="1:21">
      <c r="A42" s="5"/>
      <c r="B42" s="5"/>
      <c r="C42" s="5"/>
      <c r="D42" s="5"/>
      <c r="E42" s="5"/>
      <c r="F42" s="5"/>
      <c r="G42" s="5"/>
      <c r="H42" s="5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1"/>
      <c r="T42" s="11"/>
      <c r="U42" s="11"/>
    </row>
    <row r="43" spans="1:21">
      <c r="A43" s="5"/>
      <c r="B43" s="5"/>
      <c r="C43" s="5"/>
      <c r="D43" s="5"/>
      <c r="E43" s="5"/>
      <c r="F43" s="5"/>
      <c r="G43" s="5"/>
      <c r="H43" s="5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1"/>
      <c r="U43" s="11"/>
    </row>
    <row r="44" spans="1:21">
      <c r="A44" s="5"/>
      <c r="B44" s="5"/>
      <c r="C44" s="5"/>
      <c r="D44" s="5"/>
      <c r="E44" s="5"/>
      <c r="F44" s="5"/>
      <c r="G44" s="5"/>
      <c r="H44" s="5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  <c r="T44" s="11"/>
      <c r="U44" s="11"/>
    </row>
    <row r="45" spans="1:21">
      <c r="A45" s="5"/>
      <c r="B45" s="5"/>
      <c r="C45" s="5"/>
      <c r="D45" s="5"/>
      <c r="E45" s="5"/>
      <c r="F45" s="5"/>
      <c r="G45" s="5"/>
      <c r="H45" s="5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1"/>
      <c r="T45" s="11"/>
      <c r="U45" s="11"/>
    </row>
    <row r="46" spans="1:21">
      <c r="A46" s="5"/>
      <c r="B46" s="5"/>
      <c r="C46" s="5"/>
      <c r="D46" s="5"/>
      <c r="E46" s="5"/>
      <c r="F46" s="5"/>
      <c r="G46" s="5"/>
      <c r="H46" s="5"/>
      <c r="I46" s="10"/>
      <c r="J46" s="10"/>
      <c r="K46" s="10"/>
      <c r="L46" s="10"/>
      <c r="M46" s="10"/>
      <c r="N46" s="10"/>
      <c r="O46" s="10"/>
      <c r="P46" s="10"/>
      <c r="Q46" s="10"/>
      <c r="R46" s="11"/>
      <c r="S46" s="11"/>
      <c r="T46" s="11"/>
      <c r="U46" s="11"/>
    </row>
    <row r="47" spans="1:21">
      <c r="A47" s="5"/>
      <c r="B47" s="5"/>
      <c r="C47" s="5"/>
      <c r="D47" s="5"/>
      <c r="E47" s="5"/>
      <c r="F47" s="5"/>
      <c r="G47" s="5"/>
      <c r="H47" s="5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  <c r="T47" s="11"/>
      <c r="U47" s="11"/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6"/>
      <c r="T48" s="6"/>
      <c r="U48" s="6"/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6"/>
      <c r="T49" s="6"/>
      <c r="U49" s="6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6"/>
      <c r="T50" s="6"/>
      <c r="U50" s="6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6"/>
      <c r="T51" s="6"/>
      <c r="U51" s="6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6"/>
      <c r="T52" s="6"/>
      <c r="U52" s="6"/>
    </row>
    <row r="53" spans="1: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6"/>
      <c r="T53" s="6"/>
      <c r="U53" s="6"/>
    </row>
    <row r="54" spans="1:2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6"/>
      <c r="T54" s="6"/>
      <c r="U54" s="6"/>
    </row>
    <row r="55" spans="1: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6"/>
      <c r="T55" s="6"/>
      <c r="U55" s="6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6"/>
      <c r="T56" s="6"/>
      <c r="U56" s="6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6"/>
      <c r="T57" s="6"/>
      <c r="U57" s="6"/>
    </row>
    <row r="58" spans="1:2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6"/>
      <c r="T58" s="6"/>
      <c r="U58" s="6"/>
    </row>
    <row r="59" spans="1:2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6"/>
      <c r="T59" s="6"/>
      <c r="U59" s="6"/>
    </row>
    <row r="60" spans="1:2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6"/>
      <c r="T60" s="6"/>
      <c r="U60" s="6"/>
    </row>
    <row r="61" spans="1:2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6"/>
      <c r="T61" s="6"/>
      <c r="U61" s="6"/>
    </row>
    <row r="62" spans="1:2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6"/>
      <c r="T62" s="6"/>
      <c r="U62" s="6"/>
    </row>
    <row r="63" spans="1:2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6"/>
      <c r="T63" s="6"/>
      <c r="U63" s="6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6"/>
      <c r="T64" s="6"/>
      <c r="U64" s="6"/>
    </row>
    <row r="65" spans="1: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6"/>
      <c r="T65" s="6"/>
      <c r="U65" s="6"/>
    </row>
    <row r="66" spans="1:2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6"/>
      <c r="T66" s="6"/>
      <c r="U66" s="6"/>
    </row>
    <row r="67" spans="1: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6"/>
      <c r="T67" s="6"/>
      <c r="U67" s="6"/>
    </row>
    <row r="68" spans="1:2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6"/>
      <c r="U68" s="6"/>
    </row>
    <row r="69" spans="1:2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</sheetData>
  <mergeCells count="3">
    <mergeCell ref="A1:U1"/>
    <mergeCell ref="A2:U2"/>
    <mergeCell ref="A3:U3"/>
  </mergeCells>
  <printOptions horizontalCentered="1"/>
  <pageMargins left="0.98425196850393704" right="0.19685039370078741" top="0.78740157480314965" bottom="0.78740157480314965" header="0.78740157480314965" footer="0.78740157480314965"/>
  <pageSetup paperSize="5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2018-04-03T15:42:56Z</cp:lastPrinted>
  <dcterms:created xsi:type="dcterms:W3CDTF">2018-04-02T13:06:23Z</dcterms:created>
  <dcterms:modified xsi:type="dcterms:W3CDTF">2018-04-03T21:45:01Z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