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<sst xmlns="http://schemas.openxmlformats.org/spreadsheetml/2006/main" count="81" uniqueCount="38">
  <si>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 xml:space="preserve">FUNCIONAMIENTO </t>
  </si>
  <si>
    <t>Gastos de Personal</t>
  </si>
  <si>
    <t xml:space="preserve">Gastos Generales 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</si>
  <si>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</si>
  <si>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</si>
  <si>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</si>
  <si>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</si>
  <si>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</si>
  <si>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</si>
  <si>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</si>
  <si>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Transferencias Capital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</si>
  <si>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</si>
  <si>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</si>
  <si>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</si>
  <si>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</si>
  <si>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</si>
  <si>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</si>
  <si>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</si>
  <si>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 xml:space="preserve">   PAGOS                    ($)</t>
  </si>
  <si>
    <t>COMPROMISOS      ($)</t>
  </si>
  <si>
    <t>COMPROMISOS         ($)</t>
  </si>
  <si>
    <t xml:space="preserve">   PAGOS                   ($)</t>
  </si>
  <si>
    <t xml:space="preserve">   PAGOS                         ($)</t>
  </si>
  <si>
    <t>OBLIGACIONES      ($)</t>
  </si>
  <si>
    <t>OBLIGACIONES       ($)</t>
  </si>
  <si>
    <t>APROPIACIÓN INICIAL ($)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</si>
  <si>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</si>
  <si>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</si>
  <si>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</si>
  <si>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 xml:space="preserve">Fuente : Sistema Integrado de Información Financiera SIIF Nación </t>
  </si>
  <si>
    <t>Nota1:  Ley 1873 del 20 de Diciembre de 2017 " Por la cual se decreta el presupuesto de rentas y recursos de capital y ley de apropiaciones para la vigencia fiscal del 1° de Enero al 31 de Diciembre de 2018"</t>
  </si>
  <si>
    <t>Nota2: Decreto 2236 del 27 de Diciembre de 2017 " Por el cual se liquida el Presupuesto General de la Nación para la vigencia fiscal de 2018, se detallan las apropiaciones y se clasifican y definen los gastos"</t>
  </si>
  <si>
    <t>,</t>
  </si>
  <si>
    <t>INFORME DE EJECUCIÓN PRESUPUESTAL ACUMULADA DICIEMBRE 31 DE 2018</t>
  </si>
  <si>
    <t>FECHA DE GENERACION: ENERO 22 DE 2019</t>
  </si>
  <si>
    <t>APR.ADICIONADA     ($)</t>
  </si>
  <si>
    <t>APR.REDUCIDA         ($)</t>
  </si>
  <si>
    <t>RESERVAS PRESUPUESTALES ($)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</si>
</sst>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6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Futura-Book"/>
      <family val="0"/>
    </font>
    <font>
      <sz val="9"/>
      <name val="Futura-Book"/>
      <family val="0"/>
    </font>
    <font>
      <b/>
      <sz val="9"/>
      <color indexed="9"/>
      <name val="Futura-Book"/>
      <family val="0"/>
    </font>
    <font>
      <b/>
      <sz val="14"/>
      <name val="Arial Narrow"/>
      <family val="2"/>
    </font>
    <font>
      <sz val="14"/>
      <name val="Arial"/>
      <family val="2"/>
    </font>
    <font>
      <sz val="11"/>
      <name val="Calibri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sz val="11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9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4" fontId="2" fillId="0" borderId="0" xfId="0" applyNumberFormat="1" applyFont="1" applyAlignment="1">
      <alignment horizontal="centerContinuous" vertical="center" wrapText="1"/>
    </xf>
    <xf numFmtId="0" fontId="4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10" fontId="5" fillId="33" borderId="11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10" fontId="5" fillId="0" borderId="11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Continuous" vertical="center" wrapText="1"/>
    </xf>
    <xf numFmtId="4" fontId="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0" fontId="0" fillId="0" borderId="11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10" fontId="7" fillId="33" borderId="0" xfId="0" applyNumberFormat="1" applyFont="1" applyFill="1" applyBorder="1" applyAlignment="1">
      <alignment horizontal="right" vertical="center" wrapText="1"/>
    </xf>
    <xf numFmtId="10" fontId="7" fillId="33" borderId="11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10" fontId="9" fillId="0" borderId="11" xfId="0" applyNumberFormat="1" applyFont="1" applyFill="1" applyBorder="1" applyAlignment="1">
      <alignment horizontal="right" vertical="center" wrapText="1"/>
    </xf>
    <xf numFmtId="10" fontId="7" fillId="0" borderId="11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10" fontId="7" fillId="33" borderId="13" xfId="0" applyNumberFormat="1" applyFont="1" applyFill="1" applyBorder="1" applyAlignment="1">
      <alignment horizontal="right" vertical="center" wrapText="1"/>
    </xf>
    <xf numFmtId="10" fontId="7" fillId="33" borderId="14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10" fontId="61" fillId="33" borderId="0" xfId="0" applyNumberFormat="1" applyFont="1" applyFill="1" applyBorder="1" applyAlignment="1">
      <alignment horizontal="right" vertical="center" wrapText="1"/>
    </xf>
    <xf numFmtId="10" fontId="61" fillId="0" borderId="0" xfId="0" applyNumberFormat="1" applyFont="1" applyFill="1" applyBorder="1" applyAlignment="1">
      <alignment horizontal="right" vertical="center" wrapText="1"/>
    </xf>
    <xf numFmtId="0" fontId="12" fillId="33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33" borderId="13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10" fontId="62" fillId="0" borderId="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6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4" fontId="7" fillId="33" borderId="19" xfId="0" applyNumberFormat="1" applyFont="1" applyFill="1" applyBorder="1" applyAlignment="1">
      <alignment horizontal="right" vertical="center" wrapText="1"/>
    </xf>
    <xf numFmtId="4" fontId="9" fillId="0" borderId="19" xfId="0" applyNumberFormat="1" applyFont="1" applyFill="1" applyBorder="1" applyAlignment="1">
      <alignment horizontal="right" vertical="center" wrapText="1"/>
    </xf>
    <xf numFmtId="4" fontId="11" fillId="0" borderId="19" xfId="0" applyNumberFormat="1" applyFont="1" applyFill="1" applyBorder="1" applyAlignment="1">
      <alignment horizontal="right" vertical="center" wrapText="1"/>
    </xf>
    <xf numFmtId="4" fontId="7" fillId="33" borderId="2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4" fontId="9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63" fillId="34" borderId="21" xfId="0" applyFont="1" applyFill="1" applyBorder="1" applyAlignment="1">
      <alignment/>
    </xf>
    <xf numFmtId="0" fontId="64" fillId="34" borderId="22" xfId="0" applyFont="1" applyFill="1" applyBorder="1" applyAlignment="1">
      <alignment horizontal="center" vertical="center"/>
    </xf>
    <xf numFmtId="4" fontId="64" fillId="34" borderId="22" xfId="0" applyNumberFormat="1" applyFont="1" applyFill="1" applyBorder="1" applyAlignment="1">
      <alignment horizontal="center" vertical="justify" wrapText="1"/>
    </xf>
    <xf numFmtId="0" fontId="64" fillId="34" borderId="22" xfId="0" applyFont="1" applyFill="1" applyBorder="1" applyAlignment="1">
      <alignment horizontal="center" vertical="justify" wrapText="1"/>
    </xf>
    <xf numFmtId="0" fontId="64" fillId="34" borderId="21" xfId="0" applyFont="1" applyFill="1" applyBorder="1" applyAlignment="1">
      <alignment horizontal="center" vertical="justify" wrapText="1"/>
    </xf>
    <xf numFmtId="0" fontId="65" fillId="34" borderId="22" xfId="0" applyFont="1" applyFill="1" applyBorder="1" applyAlignment="1">
      <alignment horizontal="center" vertical="justify" wrapText="1"/>
    </xf>
    <xf numFmtId="0" fontId="65" fillId="34" borderId="22" xfId="0" applyFont="1" applyFill="1" applyBorder="1" applyAlignment="1">
      <alignment horizontal="center" vertical="justify"/>
    </xf>
    <xf numFmtId="0" fontId="65" fillId="34" borderId="23" xfId="0" applyFont="1" applyFill="1" applyBorder="1" applyAlignment="1">
      <alignment horizontal="center" vertical="justify"/>
    </xf>
    <xf numFmtId="4" fontId="64" fillId="34" borderId="24" xfId="0" applyNumberFormat="1" applyFont="1" applyFill="1" applyBorder="1" applyAlignment="1">
      <alignment horizontal="center" vertical="justify" wrapText="1"/>
    </xf>
    <xf numFmtId="10" fontId="61" fillId="33" borderId="13" xfId="0" applyNumberFormat="1" applyFont="1" applyFill="1" applyBorder="1" applyAlignment="1">
      <alignment horizontal="right" vertical="center" wrapText="1"/>
    </xf>
    <xf numFmtId="10" fontId="5" fillId="33" borderId="14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21">
      <selection activeCell="H52" sqref="H52"/>
    </sheetView>
  </sheetViews>
  <sheetFormatPr defaultColWidth="11.421875" defaultRowHeight="12.75"/>
  <cols>
    <col min="1" max="1" width="2.57421875" style="0" customWidth="1"/>
    <col min="2" max="2" width="21.00390625" style="0" customWidth="1"/>
    <col min="3" max="5" width="17.28125" style="0" customWidth="1"/>
    <col min="6" max="8" width="17.140625" style="0" customWidth="1"/>
    <col min="9" max="10" width="16.7109375" style="0" customWidth="1"/>
    <col min="11" max="11" width="17.140625" style="0" customWidth="1"/>
    <col min="12" max="12" width="8.28125" style="0" customWidth="1"/>
    <col min="13" max="13" width="8.140625" style="0" customWidth="1"/>
    <col min="14" max="14" width="8.421875" style="0" customWidth="1"/>
  </cols>
  <sheetData>
    <row r="1" spans="1:14" ht="18">
      <c r="A1" s="91" t="s">
        <v>11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8">
      <c r="A2" s="91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3:14" ht="24" customHeight="1" thickBot="1">
      <c r="C3" s="1"/>
      <c r="D3" s="1"/>
      <c r="E3" s="1"/>
      <c r="F3" s="1"/>
      <c r="G3" s="1"/>
      <c r="H3" s="1"/>
      <c r="I3" s="1"/>
      <c r="J3" s="1"/>
      <c r="K3" s="77" t="s">
        <v>34</v>
      </c>
      <c r="L3" s="2"/>
      <c r="M3" s="2"/>
      <c r="N3" s="2"/>
    </row>
    <row r="4" spans="1:14" ht="46.5" customHeight="1" thickBot="1">
      <c r="A4" s="80"/>
      <c r="B4" s="81" t="s">
        <v>8</v>
      </c>
      <c r="C4" s="82" t="s">
        <v>25</v>
      </c>
      <c r="D4" s="82" t="s">
        <v>35</v>
      </c>
      <c r="E4" s="82" t="s">
        <v>36</v>
      </c>
      <c r="F4" s="83" t="s">
        <v>12</v>
      </c>
      <c r="G4" s="83" t="s">
        <v>19</v>
      </c>
      <c r="H4" s="83" t="s">
        <v>37</v>
      </c>
      <c r="I4" s="83" t="s">
        <v>17</v>
      </c>
      <c r="J4" s="83" t="s">
        <v>22</v>
      </c>
      <c r="K4" s="84" t="s">
        <v>13</v>
      </c>
      <c r="L4" s="85" t="s">
        <v>16</v>
      </c>
      <c r="M4" s="86" t="s">
        <v>14</v>
      </c>
      <c r="N4" s="87" t="s">
        <v>15</v>
      </c>
    </row>
    <row r="5" spans="1:14" ht="10.5" customHeight="1">
      <c r="A5" s="59"/>
      <c r="B5" s="60"/>
      <c r="C5" s="60"/>
      <c r="D5" s="60"/>
      <c r="E5" s="60"/>
      <c r="F5" s="66"/>
      <c r="G5" s="66"/>
      <c r="H5" s="66"/>
      <c r="I5" s="66"/>
      <c r="J5" s="66"/>
      <c r="K5" s="59"/>
      <c r="L5" s="66"/>
      <c r="M5" s="66"/>
      <c r="N5" s="67"/>
    </row>
    <row r="6" spans="1:14" ht="23.25" customHeight="1">
      <c r="A6" s="7" t="s">
        <v>4</v>
      </c>
      <c r="B6" s="45" t="s">
        <v>0</v>
      </c>
      <c r="C6" s="36">
        <f aca="true" t="shared" si="0" ref="C6:E9">+C22+C37</f>
        <v>363058641598</v>
      </c>
      <c r="D6" s="36">
        <f t="shared" si="0"/>
        <v>14045385645</v>
      </c>
      <c r="E6" s="36">
        <f t="shared" si="0"/>
        <v>10327385645</v>
      </c>
      <c r="F6" s="36">
        <f>SUM(F7:F10)</f>
        <v>366776641598</v>
      </c>
      <c r="G6" s="36">
        <f>SUM(G7:G10)</f>
        <v>364619965362.43</v>
      </c>
      <c r="H6" s="36">
        <f>+G6-I6</f>
        <v>11917621193.139954</v>
      </c>
      <c r="I6" s="36">
        <f>SUM(I7:I10)</f>
        <v>352702344169.29004</v>
      </c>
      <c r="J6" s="36">
        <f>SUM(J7:J10)</f>
        <v>352702344169.29004</v>
      </c>
      <c r="K6" s="18">
        <f>+F6-G6</f>
        <v>2156676235.5700073</v>
      </c>
      <c r="L6" s="43">
        <f>+G6/F6</f>
        <v>0.994119919343354</v>
      </c>
      <c r="M6" s="43">
        <f>+I6/F6</f>
        <v>0.9616270617251143</v>
      </c>
      <c r="N6" s="8">
        <f>+J6/F6</f>
        <v>0.9616270617251143</v>
      </c>
    </row>
    <row r="7" spans="1:14" ht="21.75" customHeight="1">
      <c r="A7" s="12"/>
      <c r="B7" s="46" t="s">
        <v>1</v>
      </c>
      <c r="C7" s="37">
        <f t="shared" si="0"/>
        <v>54176937657</v>
      </c>
      <c r="D7" s="37">
        <f t="shared" si="0"/>
        <v>3423797069</v>
      </c>
      <c r="E7" s="37">
        <f t="shared" si="0"/>
        <v>946139657</v>
      </c>
      <c r="F7" s="37">
        <f aca="true" t="shared" si="1" ref="F7:G9">+F23+F38</f>
        <v>56654595069</v>
      </c>
      <c r="G7" s="37">
        <f t="shared" si="1"/>
        <v>55830863885.939995</v>
      </c>
      <c r="H7" s="37">
        <f>+G7-I7</f>
        <v>934474579.5099945</v>
      </c>
      <c r="I7" s="37">
        <f aca="true" t="shared" si="2" ref="I7:J9">+I23+I38</f>
        <v>54896389306.43</v>
      </c>
      <c r="J7" s="37">
        <f t="shared" si="2"/>
        <v>54896389306.43</v>
      </c>
      <c r="K7" s="57">
        <f>+F7-G7</f>
        <v>823731183.0600052</v>
      </c>
      <c r="L7" s="58">
        <f>+G7/F7</f>
        <v>0.9854604700279513</v>
      </c>
      <c r="M7" s="58">
        <f>+I7/F7</f>
        <v>0.9689662284157415</v>
      </c>
      <c r="N7" s="24">
        <f>+J7/F7</f>
        <v>0.9689662284157415</v>
      </c>
    </row>
    <row r="8" spans="1:14" ht="24" customHeight="1">
      <c r="A8" s="12"/>
      <c r="B8" s="46" t="s">
        <v>2</v>
      </c>
      <c r="C8" s="37">
        <f t="shared" si="0"/>
        <v>30513168000</v>
      </c>
      <c r="D8" s="37">
        <f t="shared" si="0"/>
        <v>1595988359</v>
      </c>
      <c r="E8" s="37">
        <f t="shared" si="0"/>
        <v>2650000</v>
      </c>
      <c r="F8" s="37">
        <f t="shared" si="1"/>
        <v>32106506359</v>
      </c>
      <c r="G8" s="37">
        <f t="shared" si="1"/>
        <v>31493664786.329998</v>
      </c>
      <c r="H8" s="37">
        <f>+G8-I8</f>
        <v>997749853.6299973</v>
      </c>
      <c r="I8" s="37">
        <f t="shared" si="2"/>
        <v>30495914932.7</v>
      </c>
      <c r="J8" s="37">
        <f t="shared" si="2"/>
        <v>30495914932.7</v>
      </c>
      <c r="K8" s="57">
        <f>+F8-G8</f>
        <v>612841572.670002</v>
      </c>
      <c r="L8" s="58">
        <f>+G8/F8</f>
        <v>0.9809122311279374</v>
      </c>
      <c r="M8" s="58">
        <f>+I8/F8</f>
        <v>0.9498359800256335</v>
      </c>
      <c r="N8" s="24">
        <f>+J8/F8</f>
        <v>0.9498359800256335</v>
      </c>
    </row>
    <row r="9" spans="1:14" ht="25.5" customHeight="1">
      <c r="A9" s="12"/>
      <c r="B9" s="46" t="s">
        <v>9</v>
      </c>
      <c r="C9" s="37">
        <f t="shared" si="0"/>
        <v>86450827845</v>
      </c>
      <c r="D9" s="37">
        <f t="shared" si="0"/>
        <v>6725600217</v>
      </c>
      <c r="E9" s="37">
        <f t="shared" si="0"/>
        <v>9378595988</v>
      </c>
      <c r="F9" s="37">
        <f t="shared" si="1"/>
        <v>83797832074</v>
      </c>
      <c r="G9" s="37">
        <f t="shared" si="1"/>
        <v>83077728594.16</v>
      </c>
      <c r="H9" s="37">
        <f>+G9-I9</f>
        <v>8440396760</v>
      </c>
      <c r="I9" s="37">
        <f t="shared" si="2"/>
        <v>74637331834.16</v>
      </c>
      <c r="J9" s="37">
        <f t="shared" si="2"/>
        <v>74637331834.16</v>
      </c>
      <c r="K9" s="57">
        <f>+F9-G9</f>
        <v>720103479.8399963</v>
      </c>
      <c r="L9" s="58">
        <f>+G9/F9</f>
        <v>0.9914066574036893</v>
      </c>
      <c r="M9" s="58">
        <f>+I9/F9</f>
        <v>0.8906833266074168</v>
      </c>
      <c r="N9" s="24">
        <f>+J9/F9</f>
        <v>0.8906833266074168</v>
      </c>
    </row>
    <row r="10" spans="1:15" ht="24.75" customHeight="1">
      <c r="A10" s="12"/>
      <c r="B10" s="46" t="s">
        <v>10</v>
      </c>
      <c r="C10" s="37">
        <f aca="true" t="shared" si="3" ref="C10:J10">+C26</f>
        <v>191917708096</v>
      </c>
      <c r="D10" s="37">
        <f t="shared" si="3"/>
        <v>2300000000</v>
      </c>
      <c r="E10" s="37">
        <f t="shared" si="3"/>
        <v>0</v>
      </c>
      <c r="F10" s="37">
        <f t="shared" si="3"/>
        <v>194217708096</v>
      </c>
      <c r="G10" s="37">
        <f>+G26</f>
        <v>194217708096</v>
      </c>
      <c r="H10" s="37">
        <f>+G10-I10</f>
        <v>1545000000</v>
      </c>
      <c r="I10" s="37">
        <f t="shared" si="3"/>
        <v>192672708096</v>
      </c>
      <c r="J10" s="37">
        <f t="shared" si="3"/>
        <v>192672708096</v>
      </c>
      <c r="K10" s="57">
        <f>+F10-G10</f>
        <v>0</v>
      </c>
      <c r="L10" s="58">
        <f>+G10/F10</f>
        <v>1</v>
      </c>
      <c r="M10" s="58">
        <f>+I10/F10</f>
        <v>0.9920450096175766</v>
      </c>
      <c r="N10" s="24">
        <f>+J10/F10</f>
        <v>0.9920450096175766</v>
      </c>
      <c r="O10" s="76"/>
    </row>
    <row r="11" spans="1:14" ht="6.75" customHeight="1">
      <c r="A11" s="12"/>
      <c r="B11" s="38"/>
      <c r="C11" s="37"/>
      <c r="D11" s="37"/>
      <c r="E11" s="37"/>
      <c r="F11" s="37"/>
      <c r="G11" s="37"/>
      <c r="H11" s="37"/>
      <c r="I11" s="37"/>
      <c r="J11" s="37"/>
      <c r="K11" s="19"/>
      <c r="L11" s="9"/>
      <c r="M11" s="44"/>
      <c r="N11" s="10"/>
    </row>
    <row r="12" spans="1:14" ht="37.5" customHeight="1">
      <c r="A12" s="11" t="s">
        <v>5</v>
      </c>
      <c r="B12" s="45" t="s">
        <v>3</v>
      </c>
      <c r="C12" s="36">
        <f>+C28+C41</f>
        <v>113537000000</v>
      </c>
      <c r="D12" s="36">
        <f>+D28+D41</f>
        <v>19222000000</v>
      </c>
      <c r="E12" s="36">
        <f>+E28+E41</f>
        <v>15022000000</v>
      </c>
      <c r="F12" s="36">
        <f>+F28+F41</f>
        <v>117737000000</v>
      </c>
      <c r="G12" s="36">
        <f>+G28+G41</f>
        <v>115616119251.58</v>
      </c>
      <c r="H12" s="36">
        <f>+G12-I12</f>
        <v>66248961427.68</v>
      </c>
      <c r="I12" s="36">
        <f>+I28+I41</f>
        <v>49367157823.9</v>
      </c>
      <c r="J12" s="36">
        <f>+J28+J41</f>
        <v>49367157823.9</v>
      </c>
      <c r="K12" s="18">
        <f>+F12-G12</f>
        <v>2120880748.4199982</v>
      </c>
      <c r="L12" s="43">
        <f>+G12/F12</f>
        <v>0.9819862851234531</v>
      </c>
      <c r="M12" s="43">
        <f>+I12/F12</f>
        <v>0.4193002864341711</v>
      </c>
      <c r="N12" s="8">
        <f>+J12/F12</f>
        <v>0.4193002864341711</v>
      </c>
    </row>
    <row r="13" spans="1:14" ht="11.25" customHeight="1">
      <c r="A13" s="6"/>
      <c r="B13" s="39"/>
      <c r="C13" s="40"/>
      <c r="D13" s="40"/>
      <c r="E13" s="40"/>
      <c r="F13" s="41"/>
      <c r="G13" s="41"/>
      <c r="H13" s="41"/>
      <c r="I13" s="41"/>
      <c r="J13" s="41"/>
      <c r="K13" s="19"/>
      <c r="L13" s="9"/>
      <c r="M13" s="9"/>
      <c r="N13" s="10"/>
    </row>
    <row r="14" spans="1:14" ht="19.5" customHeight="1" thickBot="1">
      <c r="A14" s="13" t="s">
        <v>6</v>
      </c>
      <c r="B14" s="47" t="s">
        <v>7</v>
      </c>
      <c r="C14" s="42">
        <f>+C30+C43</f>
        <v>476595641598</v>
      </c>
      <c r="D14" s="42">
        <f>+D30+D43</f>
        <v>33267385645</v>
      </c>
      <c r="E14" s="42">
        <f>+E30+E43</f>
        <v>25349385645</v>
      </c>
      <c r="F14" s="42">
        <f>+F6+F12</f>
        <v>484513641598</v>
      </c>
      <c r="G14" s="42">
        <f>+G6+G12</f>
        <v>480236084614.01</v>
      </c>
      <c r="H14" s="42">
        <f>+G14-I14</f>
        <v>78166582620.81995</v>
      </c>
      <c r="I14" s="42">
        <f>+I6+I12</f>
        <v>402069501993.19006</v>
      </c>
      <c r="J14" s="42">
        <f>+J6+J12</f>
        <v>402069501993.19006</v>
      </c>
      <c r="K14" s="20">
        <f>+F14-G14</f>
        <v>4277556983.98999</v>
      </c>
      <c r="L14" s="89">
        <f>+G14/F14</f>
        <v>0.9911714415926826</v>
      </c>
      <c r="M14" s="89">
        <f>+I14/F14</f>
        <v>0.82984144815222</v>
      </c>
      <c r="N14" s="90">
        <f>+J14/F14</f>
        <v>0.82984144815222</v>
      </c>
    </row>
    <row r="15" spans="3:14" ht="21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">
      <c r="A16" s="91" t="s">
        <v>26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</row>
    <row r="17" spans="1:14" ht="15" customHeight="1">
      <c r="A17" s="91" t="s">
        <v>33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spans="1:14" ht="11.25" customHeight="1" hidden="1" thickBot="1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3:14" ht="21" customHeight="1" thickBot="1">
      <c r="C19" s="1"/>
      <c r="D19" s="1"/>
      <c r="E19" s="1"/>
      <c r="F19" s="1"/>
      <c r="G19" s="1"/>
      <c r="H19" s="1"/>
      <c r="I19" s="1"/>
      <c r="J19" s="3"/>
      <c r="K19" s="22"/>
      <c r="L19" s="22"/>
      <c r="M19" s="22"/>
      <c r="N19" s="22"/>
    </row>
    <row r="20" spans="1:14" ht="48.75" customHeight="1" thickBot="1">
      <c r="A20" s="80"/>
      <c r="B20" s="81" t="s">
        <v>8</v>
      </c>
      <c r="C20" s="82" t="s">
        <v>25</v>
      </c>
      <c r="D20" s="82" t="s">
        <v>35</v>
      </c>
      <c r="E20" s="82" t="s">
        <v>36</v>
      </c>
      <c r="F20" s="82" t="s">
        <v>12</v>
      </c>
      <c r="G20" s="82" t="s">
        <v>19</v>
      </c>
      <c r="H20" s="83" t="s">
        <v>37</v>
      </c>
      <c r="I20" s="82" t="s">
        <v>23</v>
      </c>
      <c r="J20" s="82" t="s">
        <v>18</v>
      </c>
      <c r="K20" s="84" t="s">
        <v>13</v>
      </c>
      <c r="L20" s="85" t="s">
        <v>16</v>
      </c>
      <c r="M20" s="86" t="s">
        <v>14</v>
      </c>
      <c r="N20" s="87" t="s">
        <v>15</v>
      </c>
    </row>
    <row r="21" spans="1:14" ht="13.5" customHeight="1">
      <c r="A21" s="59"/>
      <c r="B21" s="60"/>
      <c r="C21" s="61"/>
      <c r="D21" s="61"/>
      <c r="E21" s="61"/>
      <c r="F21" s="62"/>
      <c r="G21" s="62"/>
      <c r="H21" s="62"/>
      <c r="I21" s="62"/>
      <c r="J21" s="62"/>
      <c r="K21" s="64"/>
      <c r="L21" s="65"/>
      <c r="M21" s="65"/>
      <c r="N21" s="78"/>
    </row>
    <row r="22" spans="1:14" ht="19.5" customHeight="1">
      <c r="A22" s="7" t="s">
        <v>4</v>
      </c>
      <c r="B22" s="48" t="s">
        <v>0</v>
      </c>
      <c r="C22" s="36">
        <f aca="true" t="shared" si="4" ref="C22:J22">SUM(C23:C26)</f>
        <v>349154111598</v>
      </c>
      <c r="D22" s="36">
        <f>SUM(D23:D26)</f>
        <v>12319157645</v>
      </c>
      <c r="E22" s="36">
        <f>SUM(E23:E26)</f>
        <v>8601157645</v>
      </c>
      <c r="F22" s="36">
        <f>SUM(F23:F26)</f>
        <v>352872111598</v>
      </c>
      <c r="G22" s="36">
        <f t="shared" si="4"/>
        <v>351232462763.66003</v>
      </c>
      <c r="H22" s="36">
        <f>+G22-I22</f>
        <v>11736677991.390015</v>
      </c>
      <c r="I22" s="36">
        <f t="shared" si="4"/>
        <v>339495784772.27</v>
      </c>
      <c r="J22" s="36">
        <f t="shared" si="4"/>
        <v>339495784772.27</v>
      </c>
      <c r="K22" s="25">
        <f>+F22-G22</f>
        <v>1639648834.3399658</v>
      </c>
      <c r="L22" s="26">
        <f>+G22/F22</f>
        <v>0.9953534190420582</v>
      </c>
      <c r="M22" s="26">
        <f>+I22/F22</f>
        <v>0.9620929895390299</v>
      </c>
      <c r="N22" s="27">
        <f>+J22/F22</f>
        <v>0.9620929895390299</v>
      </c>
    </row>
    <row r="23" spans="1:14" ht="19.5" customHeight="1">
      <c r="A23" s="12"/>
      <c r="B23" s="49" t="s">
        <v>1</v>
      </c>
      <c r="C23" s="37">
        <v>43192000000</v>
      </c>
      <c r="D23" s="37">
        <v>1783686000</v>
      </c>
      <c r="E23" s="37">
        <v>365686000</v>
      </c>
      <c r="F23" s="37">
        <v>44610000000</v>
      </c>
      <c r="G23" s="37">
        <v>44204244489.56</v>
      </c>
      <c r="H23" s="37">
        <f>+G23-I23</f>
        <v>929624628.909996</v>
      </c>
      <c r="I23" s="37">
        <v>43274619860.65</v>
      </c>
      <c r="J23" s="37">
        <v>43274619860.65</v>
      </c>
      <c r="K23" s="56">
        <f>+F23-G23</f>
        <v>405755510.44000244</v>
      </c>
      <c r="L23" s="30">
        <f>+G23/F23</f>
        <v>0.9909043821914368</v>
      </c>
      <c r="M23" s="30">
        <f>+I23/F23</f>
        <v>0.9700654530520063</v>
      </c>
      <c r="N23" s="31">
        <f>+J23/F23</f>
        <v>0.9700654530520063</v>
      </c>
    </row>
    <row r="24" spans="1:14" ht="19.5" customHeight="1">
      <c r="A24" s="12"/>
      <c r="B24" s="49" t="s">
        <v>2</v>
      </c>
      <c r="C24" s="37">
        <v>28739350000</v>
      </c>
      <c r="D24" s="37">
        <v>1509871428</v>
      </c>
      <c r="E24" s="37">
        <v>2650000</v>
      </c>
      <c r="F24" s="37">
        <v>30246571428</v>
      </c>
      <c r="G24" s="37">
        <v>29732781583.94</v>
      </c>
      <c r="H24" s="37">
        <f>+G24-I24</f>
        <v>821656602.4799995</v>
      </c>
      <c r="I24" s="37">
        <v>28911124981.46</v>
      </c>
      <c r="J24" s="37">
        <v>28911124981.46</v>
      </c>
      <c r="K24" s="56">
        <f>+F24-G24</f>
        <v>513789844.0600014</v>
      </c>
      <c r="L24" s="30">
        <f>+G24/F24</f>
        <v>0.9830132864717231</v>
      </c>
      <c r="M24" s="30">
        <f>+I24/F24</f>
        <v>0.9558480057907077</v>
      </c>
      <c r="N24" s="31">
        <f>+J24/F24</f>
        <v>0.9558480057907077</v>
      </c>
    </row>
    <row r="25" spans="1:14" ht="19.5" customHeight="1">
      <c r="A25" s="12"/>
      <c r="B25" s="49" t="s">
        <v>9</v>
      </c>
      <c r="C25" s="37">
        <v>85305053502</v>
      </c>
      <c r="D25" s="37">
        <v>6725600217</v>
      </c>
      <c r="E25" s="37">
        <v>8232821645</v>
      </c>
      <c r="F25" s="37">
        <v>83797832074</v>
      </c>
      <c r="G25" s="37">
        <v>83077728594.16</v>
      </c>
      <c r="H25" s="37">
        <f>+G25-I25</f>
        <v>8440396760</v>
      </c>
      <c r="I25" s="37">
        <v>74637331834.16</v>
      </c>
      <c r="J25" s="37">
        <v>74637331834.16</v>
      </c>
      <c r="K25" s="56">
        <f>+F25-G25</f>
        <v>720103479.8399963</v>
      </c>
      <c r="L25" s="30">
        <f>+G25/F25</f>
        <v>0.9914066574036893</v>
      </c>
      <c r="M25" s="30">
        <f>+I25/F25</f>
        <v>0.8906833266074168</v>
      </c>
      <c r="N25" s="31">
        <f>+J25/F25</f>
        <v>0.8906833266074168</v>
      </c>
    </row>
    <row r="26" spans="1:14" ht="19.5" customHeight="1">
      <c r="A26" s="12"/>
      <c r="B26" s="49" t="s">
        <v>10</v>
      </c>
      <c r="C26" s="37">
        <v>191917708096</v>
      </c>
      <c r="D26" s="37">
        <v>2300000000</v>
      </c>
      <c r="E26" s="37"/>
      <c r="F26" s="37">
        <v>194217708096</v>
      </c>
      <c r="G26" s="37">
        <v>194217708096</v>
      </c>
      <c r="H26" s="37">
        <f>+G26-I26</f>
        <v>1545000000</v>
      </c>
      <c r="I26" s="37">
        <v>192672708096</v>
      </c>
      <c r="J26" s="37">
        <v>192672708096</v>
      </c>
      <c r="K26" s="56">
        <f>+F26-G26</f>
        <v>0</v>
      </c>
      <c r="L26" s="30">
        <f>+G26/F26</f>
        <v>1</v>
      </c>
      <c r="M26" s="30">
        <f>+I26/F26</f>
        <v>0.9920450096175766</v>
      </c>
      <c r="N26" s="31">
        <f>+J26/F26</f>
        <v>0.9920450096175766</v>
      </c>
    </row>
    <row r="27" spans="1:14" ht="8.25" customHeight="1">
      <c r="A27" s="12"/>
      <c r="B27" s="50"/>
      <c r="C27" s="37"/>
      <c r="D27" s="37"/>
      <c r="E27" s="37"/>
      <c r="F27" s="37"/>
      <c r="G27" s="37"/>
      <c r="H27" s="37"/>
      <c r="I27" s="37"/>
      <c r="J27" s="37"/>
      <c r="K27" s="28"/>
      <c r="L27" s="29"/>
      <c r="M27" s="29"/>
      <c r="N27" s="32"/>
    </row>
    <row r="28" spans="1:14" ht="19.5" customHeight="1">
      <c r="A28" s="11" t="s">
        <v>5</v>
      </c>
      <c r="B28" s="48" t="s">
        <v>3</v>
      </c>
      <c r="C28" s="36">
        <v>109465000000</v>
      </c>
      <c r="D28" s="36">
        <v>19000000000</v>
      </c>
      <c r="E28" s="36">
        <v>14800000000</v>
      </c>
      <c r="F28" s="36">
        <f>+C28+D28-E28</f>
        <v>113665000000</v>
      </c>
      <c r="G28" s="36">
        <v>111757502363.97</v>
      </c>
      <c r="H28" s="36">
        <f>+G28-I28</f>
        <v>65786656354.19</v>
      </c>
      <c r="I28" s="36">
        <v>45970846009.78</v>
      </c>
      <c r="J28" s="36">
        <v>45970846009.78</v>
      </c>
      <c r="K28" s="25">
        <f>+F28-G28</f>
        <v>1907497636.0299988</v>
      </c>
      <c r="L28" s="26">
        <f>+G28/F28</f>
        <v>0.9832182498039854</v>
      </c>
      <c r="M28" s="26">
        <f>+I28/F28</f>
        <v>0.40444152562160735</v>
      </c>
      <c r="N28" s="27">
        <f>+J28/F28</f>
        <v>0.40444152562160735</v>
      </c>
    </row>
    <row r="29" spans="1:14" ht="10.5" customHeight="1">
      <c r="A29" s="14"/>
      <c r="B29" s="51"/>
      <c r="C29" s="40"/>
      <c r="D29" s="40"/>
      <c r="E29" s="40"/>
      <c r="F29" s="40"/>
      <c r="G29" s="40" t="s">
        <v>28</v>
      </c>
      <c r="H29" s="40"/>
      <c r="I29" s="40"/>
      <c r="J29" s="40" t="s">
        <v>32</v>
      </c>
      <c r="K29" s="28"/>
      <c r="L29" s="29"/>
      <c r="M29" s="29"/>
      <c r="N29" s="32"/>
    </row>
    <row r="30" spans="1:14" ht="19.5" customHeight="1" thickBot="1">
      <c r="A30" s="13" t="s">
        <v>6</v>
      </c>
      <c r="B30" s="52" t="s">
        <v>7</v>
      </c>
      <c r="C30" s="42">
        <f>+C22+C28</f>
        <v>458619111598</v>
      </c>
      <c r="D30" s="42">
        <f>+D22+D28</f>
        <v>31319157645</v>
      </c>
      <c r="E30" s="42">
        <f>+E22+E28</f>
        <v>23401157645</v>
      </c>
      <c r="F30" s="42">
        <f>+F22+F28</f>
        <v>466537111598</v>
      </c>
      <c r="G30" s="42">
        <f>+G22+G28</f>
        <v>462989965127.63</v>
      </c>
      <c r="H30" s="42">
        <f>+G30-I30</f>
        <v>77523334345.57996</v>
      </c>
      <c r="I30" s="42">
        <f>+I22+I28</f>
        <v>385466630782.05005</v>
      </c>
      <c r="J30" s="42">
        <f>+J22+J28</f>
        <v>385466630782.05005</v>
      </c>
      <c r="K30" s="33">
        <f>+F30-G30</f>
        <v>3547146470.369995</v>
      </c>
      <c r="L30" s="34">
        <f>+G30/F30</f>
        <v>0.9923968610809542</v>
      </c>
      <c r="M30" s="34">
        <f>+I30/F30</f>
        <v>0.8262292992335286</v>
      </c>
      <c r="N30" s="35">
        <f>+J30/F30</f>
        <v>0.8262292992335286</v>
      </c>
    </row>
    <row r="31" spans="3:14" ht="23.25" customHeight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">
      <c r="A32" s="91" t="s">
        <v>27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</row>
    <row r="33" spans="1:14" ht="12.75" customHeight="1">
      <c r="A33" s="91" t="s">
        <v>33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14" ht="15" customHeight="1" thickBot="1">
      <c r="A34" s="4"/>
      <c r="B34" s="4"/>
      <c r="C34" s="5"/>
      <c r="D34" s="5"/>
      <c r="E34" s="5"/>
      <c r="F34" s="5"/>
      <c r="G34" s="5"/>
      <c r="H34" s="5"/>
      <c r="I34" s="5"/>
      <c r="J34" s="5"/>
      <c r="K34" s="21"/>
      <c r="L34" s="21"/>
      <c r="M34" s="21"/>
      <c r="N34" s="21"/>
    </row>
    <row r="35" spans="1:14" ht="54" customHeight="1" thickBot="1">
      <c r="A35" s="80"/>
      <c r="B35" s="81" t="s">
        <v>8</v>
      </c>
      <c r="C35" s="82" t="s">
        <v>25</v>
      </c>
      <c r="D35" s="82" t="s">
        <v>35</v>
      </c>
      <c r="E35" s="82" t="s">
        <v>36</v>
      </c>
      <c r="F35" s="82" t="s">
        <v>12</v>
      </c>
      <c r="G35" s="82" t="s">
        <v>20</v>
      </c>
      <c r="H35" s="83" t="s">
        <v>37</v>
      </c>
      <c r="I35" s="82" t="s">
        <v>24</v>
      </c>
      <c r="J35" s="88" t="s">
        <v>21</v>
      </c>
      <c r="K35" s="83" t="s">
        <v>13</v>
      </c>
      <c r="L35" s="85" t="s">
        <v>16</v>
      </c>
      <c r="M35" s="86" t="s">
        <v>14</v>
      </c>
      <c r="N35" s="87" t="s">
        <v>15</v>
      </c>
    </row>
    <row r="36" spans="1:14" ht="12" customHeight="1">
      <c r="A36" s="59"/>
      <c r="B36" s="60"/>
      <c r="C36" s="61"/>
      <c r="D36" s="61"/>
      <c r="E36" s="61"/>
      <c r="F36" s="62"/>
      <c r="G36" s="62"/>
      <c r="H36" s="62"/>
      <c r="I36" s="62"/>
      <c r="J36" s="68"/>
      <c r="K36" s="63"/>
      <c r="L36" s="63"/>
      <c r="M36" s="63"/>
      <c r="N36" s="79"/>
    </row>
    <row r="37" spans="1:14" ht="19.5" customHeight="1">
      <c r="A37" s="15" t="s">
        <v>4</v>
      </c>
      <c r="B37" s="53" t="s">
        <v>0</v>
      </c>
      <c r="C37" s="36">
        <f aca="true" t="shared" si="5" ref="C37:J37">+C38+C39+C40</f>
        <v>13904530000</v>
      </c>
      <c r="D37" s="36">
        <f>SUM(D38:D40)</f>
        <v>1726228000</v>
      </c>
      <c r="E37" s="36">
        <f>SUM(E38:E40)</f>
        <v>1726228000</v>
      </c>
      <c r="F37" s="36">
        <f t="shared" si="5"/>
        <v>13904530000</v>
      </c>
      <c r="G37" s="36">
        <f>+G38+G39+G40</f>
        <v>13387502598.769999</v>
      </c>
      <c r="H37" s="36">
        <f>+G37-I37</f>
        <v>180943201.7499981</v>
      </c>
      <c r="I37" s="36">
        <f t="shared" si="5"/>
        <v>13206559397.02</v>
      </c>
      <c r="J37" s="69">
        <f t="shared" si="5"/>
        <v>13206559397.02</v>
      </c>
      <c r="K37" s="36">
        <f>+F37-G37</f>
        <v>517027401.23000145</v>
      </c>
      <c r="L37" s="26">
        <f>+G37/F37</f>
        <v>0.9628159023548439</v>
      </c>
      <c r="M37" s="26">
        <f>+I37/F37</f>
        <v>0.9498026468366785</v>
      </c>
      <c r="N37" s="27">
        <f>+J37/F37</f>
        <v>0.9498026468366785</v>
      </c>
    </row>
    <row r="38" spans="1:14" ht="19.5" customHeight="1">
      <c r="A38" s="17"/>
      <c r="B38" s="46" t="s">
        <v>1</v>
      </c>
      <c r="C38" s="37">
        <v>10984937657</v>
      </c>
      <c r="D38" s="37">
        <v>1640111069</v>
      </c>
      <c r="E38" s="37">
        <v>580453657</v>
      </c>
      <c r="F38" s="37">
        <v>12044595069</v>
      </c>
      <c r="G38" s="37">
        <v>11626619396.38</v>
      </c>
      <c r="H38" s="37">
        <f>+G38-I38</f>
        <v>4849950.599998474</v>
      </c>
      <c r="I38" s="37">
        <v>11621769445.78</v>
      </c>
      <c r="J38" s="70">
        <v>11621769445.78</v>
      </c>
      <c r="K38" s="37">
        <f>+F38-G38</f>
        <v>417975672.62000084</v>
      </c>
      <c r="L38" s="30">
        <f>+G38/F38</f>
        <v>0.965297656731045</v>
      </c>
      <c r="M38" s="30">
        <f>+I38/F38</f>
        <v>0.9648949905914019</v>
      </c>
      <c r="N38" s="31">
        <f>+J38/F38</f>
        <v>0.9648949905914019</v>
      </c>
    </row>
    <row r="39" spans="1:14" ht="19.5" customHeight="1">
      <c r="A39" s="17"/>
      <c r="B39" s="46" t="s">
        <v>2</v>
      </c>
      <c r="C39" s="37">
        <v>1773818000</v>
      </c>
      <c r="D39" s="37">
        <v>86116931</v>
      </c>
      <c r="E39" s="37"/>
      <c r="F39" s="37">
        <v>1859934931</v>
      </c>
      <c r="G39" s="37">
        <v>1760883202.39</v>
      </c>
      <c r="H39" s="37">
        <f>+G39-I39</f>
        <v>176093251.1500001</v>
      </c>
      <c r="I39" s="37">
        <v>1584789951.24</v>
      </c>
      <c r="J39" s="70">
        <v>1584789951.24</v>
      </c>
      <c r="K39" s="37">
        <f>+F39-G39</f>
        <v>99051728.6099999</v>
      </c>
      <c r="L39" s="30">
        <f>+G39/F39</f>
        <v>0.9467445194135128</v>
      </c>
      <c r="M39" s="30">
        <f>+I39/F39</f>
        <v>0.8520674163519971</v>
      </c>
      <c r="N39" s="31">
        <f>+J39/F39</f>
        <v>0.8520674163519971</v>
      </c>
    </row>
    <row r="40" spans="1:14" ht="18" customHeight="1">
      <c r="A40" s="12"/>
      <c r="B40" s="54" t="s">
        <v>9</v>
      </c>
      <c r="C40" s="37">
        <v>1145774343</v>
      </c>
      <c r="D40" s="37">
        <v>0</v>
      </c>
      <c r="E40" s="37">
        <v>1145774343</v>
      </c>
      <c r="F40" s="37">
        <v>0</v>
      </c>
      <c r="G40" s="37">
        <v>0</v>
      </c>
      <c r="H40" s="37">
        <f>+G40-I40</f>
        <v>0</v>
      </c>
      <c r="I40" s="37">
        <v>0</v>
      </c>
      <c r="J40" s="70">
        <v>0</v>
      </c>
      <c r="K40" s="37">
        <f>+F40-G40</f>
        <v>0</v>
      </c>
      <c r="L40" s="30">
        <v>0</v>
      </c>
      <c r="M40" s="30">
        <v>0</v>
      </c>
      <c r="N40" s="31">
        <v>0</v>
      </c>
    </row>
    <row r="41" spans="1:14" ht="19.5" customHeight="1">
      <c r="A41" s="15" t="s">
        <v>5</v>
      </c>
      <c r="B41" s="45" t="s">
        <v>3</v>
      </c>
      <c r="C41" s="36">
        <v>4072000000</v>
      </c>
      <c r="D41" s="36">
        <v>222000000</v>
      </c>
      <c r="E41" s="36">
        <v>222000000</v>
      </c>
      <c r="F41" s="36">
        <v>4072000000</v>
      </c>
      <c r="G41" s="36">
        <v>3858616887.61</v>
      </c>
      <c r="H41" s="36">
        <f>+G41-I41</f>
        <v>462305073.49000025</v>
      </c>
      <c r="I41" s="36">
        <v>3396311814.12</v>
      </c>
      <c r="J41" s="69">
        <v>3396311814.12</v>
      </c>
      <c r="K41" s="36">
        <f>+F41-G41</f>
        <v>213383112.38999987</v>
      </c>
      <c r="L41" s="26">
        <f>+G41/F41</f>
        <v>0.947597467487721</v>
      </c>
      <c r="M41" s="26">
        <f>+I41/F41</f>
        <v>0.8340647873575638</v>
      </c>
      <c r="N41" s="27">
        <f>+J41/F41</f>
        <v>0.8340647873575638</v>
      </c>
    </row>
    <row r="42" spans="1:14" ht="9.75" customHeight="1">
      <c r="A42" s="6"/>
      <c r="B42" s="55"/>
      <c r="C42" s="41"/>
      <c r="D42" s="41"/>
      <c r="E42" s="41"/>
      <c r="F42" s="41"/>
      <c r="G42" s="41" t="s">
        <v>28</v>
      </c>
      <c r="H42" s="41"/>
      <c r="I42" s="41"/>
      <c r="J42" s="71"/>
      <c r="K42" s="75"/>
      <c r="L42" s="29"/>
      <c r="M42" s="29"/>
      <c r="N42" s="32"/>
    </row>
    <row r="43" spans="1:14" ht="19.5" customHeight="1" thickBot="1">
      <c r="A43" s="16" t="s">
        <v>6</v>
      </c>
      <c r="B43" s="47" t="s">
        <v>7</v>
      </c>
      <c r="C43" s="42">
        <f aca="true" t="shared" si="6" ref="C43:J43">+C37+C41</f>
        <v>17976530000</v>
      </c>
      <c r="D43" s="42">
        <f>+D37+D41</f>
        <v>1948228000</v>
      </c>
      <c r="E43" s="42">
        <f>+E37+E41</f>
        <v>1948228000</v>
      </c>
      <c r="F43" s="42">
        <f t="shared" si="6"/>
        <v>17976530000</v>
      </c>
      <c r="G43" s="42">
        <f t="shared" si="6"/>
        <v>17246119486.379997</v>
      </c>
      <c r="H43" s="42">
        <f>+G43-I43</f>
        <v>643248275.2399979</v>
      </c>
      <c r="I43" s="42">
        <f t="shared" si="6"/>
        <v>16602871211.14</v>
      </c>
      <c r="J43" s="72">
        <f t="shared" si="6"/>
        <v>16602871211.14</v>
      </c>
      <c r="K43" s="42">
        <f>+F43-G43</f>
        <v>730410513.6200027</v>
      </c>
      <c r="L43" s="34">
        <f>+G43/F43</f>
        <v>0.9593686593786452</v>
      </c>
      <c r="M43" s="34">
        <f>+I43/F43</f>
        <v>0.9235859874592037</v>
      </c>
      <c r="N43" s="35">
        <f>+J43/F43</f>
        <v>0.9235859874592037</v>
      </c>
    </row>
    <row r="44" spans="3:9" ht="12.75">
      <c r="C44" s="1"/>
      <c r="D44" s="1"/>
      <c r="E44" s="1"/>
      <c r="I44" s="1"/>
    </row>
    <row r="45" spans="1:14" ht="12.75">
      <c r="A45" s="73" t="s">
        <v>29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r="46" spans="1:14" ht="12.75">
      <c r="A46" s="73" t="s">
        <v>30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ht="12.75">
      <c r="A47" s="73" t="s">
        <v>31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1:14" ht="1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7:11" ht="12.75">
      <c r="G49" s="1"/>
      <c r="H49" s="1"/>
      <c r="I49" s="1"/>
      <c r="J49" s="1"/>
      <c r="K49" s="1"/>
    </row>
    <row r="50" spans="10:11" ht="12.75">
      <c r="J50" s="1"/>
      <c r="K50" s="23"/>
    </row>
    <row r="51" spans="10:11" ht="12.75">
      <c r="J51" s="1"/>
      <c r="K51" s="23"/>
    </row>
    <row r="52" spans="10:11" ht="12.75">
      <c r="J52" s="1"/>
      <c r="K52" s="1"/>
    </row>
    <row r="53" ht="12.75">
      <c r="J53" s="1"/>
    </row>
    <row r="55" ht="12.75">
      <c r="J55" s="1"/>
    </row>
  </sheetData>
  <sheetProtection/>
  <mergeCells count="6">
    <mergeCell ref="A2:N2"/>
    <mergeCell ref="A1:N1"/>
    <mergeCell ref="A16:N16"/>
    <mergeCell ref="A17:N17"/>
    <mergeCell ref="A33:N33"/>
    <mergeCell ref="A32:N32"/>
  </mergeCells>
  <printOptions horizontalCentered="1"/>
  <pageMargins left="0.5905511811023623" right="0" top="0.3937007874015748" bottom="0" header="0" footer="0"/>
  <pageSetup horizontalDpi="600" verticalDpi="600" orientation="landscape" paperSize="14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2019-01-29T19:42:48Z</cp:lastPrinted>
  <dcterms:created xsi:type="dcterms:W3CDTF">2011-02-09T13:24:23Z</dcterms:created>
  <dcterms:modified xsi:type="dcterms:W3CDTF">2019-01-29T21:22:55Z</dcterms:modified>
  <cp:category/>
  <cp:version/>
  <cp:contentType/>
  <cp:contentStatus/>
</cp:coreProperties>
</file>