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<sst xmlns="http://schemas.openxmlformats.org/spreadsheetml/2006/main" count="92" uniqueCount="40">
  <si>
    <t xml:space="preserve">FUNCIONAMIENTO </t>
  </si>
  <si>
    <t>Gastos de Personal</t>
  </si>
  <si>
    <t xml:space="preserve">Gastos Generales 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</si>
  <si>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</si>
  <si>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</si>
  <si>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</si>
  <si>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</si>
  <si>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</si>
  <si>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</si>
  <si>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</si>
  <si>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Transferencias Capital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</si>
  <si>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</si>
  <si>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</si>
  <si>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</si>
  <si>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</si>
  <si>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</si>
  <si>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</si>
  <si>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</si>
  <si>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 xml:space="preserve">   PAGOS                    ($)</t>
  </si>
  <si>
    <t>COMPROMISOS      ($)</t>
  </si>
  <si>
    <t>COMPROMISOS         ($)</t>
  </si>
  <si>
    <t xml:space="preserve">   PAGOS                   ($)</t>
  </si>
  <si>
    <t xml:space="preserve">   PAGOS                         ($)</t>
  </si>
  <si>
    <t>OBLIGACIONES      ($)</t>
  </si>
  <si>
    <t>OBLIGACIONES       ($)</t>
  </si>
  <si>
    <t>APROPIACIÓN INICIAL ($)</t>
  </si>
  <si>
    <t xml:space="preserve">DESCONTANDO APLAZAMIENTOS </t>
  </si>
  <si>
    <t>Fuente :Sistema Integrado de Información Financiera SIIF Nación</t>
  </si>
  <si>
    <t>Nota1:Ley 1769 del 24 de Noviembre de 2015 " Por la cual se decreta el presupuesto de rentas y recursos de capital y ley de apropiaciones para la Vigencia Fiscal del 1° de Enero al 31 de Diciembre de 2016"</t>
  </si>
  <si>
    <t>Nota2: Decreto 2550 del 30 de Diciembre de 2015 " Por el cual se liquida el Presupuesto General de La Nación para la vigencia fiscal de 2016, se detallan las apropiaciones y se clasifican y definen los gastos "</t>
  </si>
  <si>
    <t>Nota3: Decreto 378 del 4 de marzo de  2016 "Por el cual se aplazan unas apropiaciones en el Presupuesto General de la Nación para la vigencia fiscal de 2016 y se dictan otras disposiciones"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</si>
  <si>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</si>
  <si>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</si>
  <si>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</si>
  <si>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>INFORME DE EJECUCIÓN PRESUPUESTAL ACUMULADA  OCTUBRE 31 DE 2016</t>
  </si>
  <si>
    <t>INFORME DE EJECUCIÓN PRESUPUESTAL ACUMULADA OCTUBRE 31 DE 2016</t>
  </si>
  <si>
    <t>Nota4:Decreto 1445 del 8 de Septiembre de 2016 " Por el cual se modifica el detalle del aplazamiento contenido en el Decreto 378 del 4 de Marzo de 2016"</t>
  </si>
  <si>
    <t>GEN:NOV/01/2016</t>
  </si>
  <si>
    <t>APLAZAMIENTOS  ($)</t>
  </si>
  <si>
    <t>APROPIACIÓN VIG.DESPUES DE APLAZAMIENTOS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</si>
</sst>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</numFmts>
  <fonts count="69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Calibri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color indexed="8"/>
      <name val="Arial"/>
      <family val="2"/>
    </font>
    <font>
      <b/>
      <sz val="11"/>
      <color indexed="9"/>
      <name val="Arial Narrow"/>
      <family val="2"/>
    </font>
    <font>
      <b/>
      <sz val="11"/>
      <color indexed="9"/>
      <name val="Arial"/>
      <family val="2"/>
    </font>
    <font>
      <sz val="11"/>
      <name val="Calibri"/>
      <family val="2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 tint="0.04998999834060669"/>
      <name val="Arial"/>
      <family val="2"/>
    </font>
    <font>
      <sz val="11"/>
      <color theme="1" tint="0.04998999834060669"/>
      <name val="Arial"/>
      <family val="2"/>
    </font>
    <font>
      <b/>
      <sz val="11"/>
      <color theme="1" tint="0.04998999834060669"/>
      <name val="Arial Narrow"/>
      <family val="2"/>
    </font>
    <font>
      <b/>
      <sz val="11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b/>
      <sz val="9"/>
      <color theme="1" tint="0.04998999834060669"/>
      <name val="Arial Narrow"/>
      <family val="2"/>
    </font>
    <font>
      <b/>
      <sz val="9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0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centerContinuous" vertical="center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 vertical="center" wrapText="1"/>
    </xf>
    <xf numFmtId="10" fontId="60" fillId="33" borderId="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10" fontId="60" fillId="33" borderId="11" xfId="0" applyNumberFormat="1" applyFont="1" applyFill="1" applyBorder="1" applyAlignment="1">
      <alignment horizontal="right" vertical="center" wrapText="1"/>
    </xf>
    <xf numFmtId="10" fontId="60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10" fontId="5" fillId="33" borderId="0" xfId="0" applyNumberFormat="1" applyFont="1" applyFill="1" applyBorder="1" applyAlignment="1">
      <alignment horizontal="right" vertical="center" wrapText="1"/>
    </xf>
    <xf numFmtId="10" fontId="5" fillId="33" borderId="11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10" fontId="5" fillId="0" borderId="11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10" fontId="60" fillId="33" borderId="12" xfId="0" applyNumberFormat="1" applyFont="1" applyFill="1" applyBorder="1" applyAlignment="1">
      <alignment horizontal="right" vertical="center" wrapText="1"/>
    </xf>
    <xf numFmtId="10" fontId="60" fillId="33" borderId="13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10" fontId="5" fillId="33" borderId="12" xfId="0" applyNumberFormat="1" applyFont="1" applyFill="1" applyBorder="1" applyAlignment="1">
      <alignment horizontal="right" vertical="center" wrapText="1"/>
    </xf>
    <xf numFmtId="10" fontId="5" fillId="33" borderId="13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Continuous" vertical="center" wrapText="1"/>
    </xf>
    <xf numFmtId="0" fontId="61" fillId="16" borderId="15" xfId="0" applyFont="1" applyFill="1" applyBorder="1" applyAlignment="1">
      <alignment/>
    </xf>
    <xf numFmtId="0" fontId="62" fillId="16" borderId="16" xfId="0" applyFont="1" applyFill="1" applyBorder="1" applyAlignment="1">
      <alignment horizontal="center" vertical="center"/>
    </xf>
    <xf numFmtId="4" fontId="62" fillId="16" borderId="16" xfId="0" applyNumberFormat="1" applyFont="1" applyFill="1" applyBorder="1" applyAlignment="1">
      <alignment horizontal="center" vertical="justify" wrapText="1"/>
    </xf>
    <xf numFmtId="0" fontId="62" fillId="16" borderId="16" xfId="0" applyFont="1" applyFill="1" applyBorder="1" applyAlignment="1">
      <alignment horizontal="center" vertical="justify" wrapText="1"/>
    </xf>
    <xf numFmtId="0" fontId="62" fillId="16" borderId="15" xfId="0" applyFont="1" applyFill="1" applyBorder="1" applyAlignment="1">
      <alignment horizontal="center" vertical="justify" wrapText="1"/>
    </xf>
    <xf numFmtId="0" fontId="63" fillId="16" borderId="16" xfId="0" applyFont="1" applyFill="1" applyBorder="1" applyAlignment="1">
      <alignment horizontal="center" vertical="justify" wrapText="1"/>
    </xf>
    <xf numFmtId="0" fontId="63" fillId="16" borderId="16" xfId="0" applyFont="1" applyFill="1" applyBorder="1" applyAlignment="1">
      <alignment horizontal="center" vertical="justify"/>
    </xf>
    <xf numFmtId="0" fontId="63" fillId="16" borderId="17" xfId="0" applyFont="1" applyFill="1" applyBorder="1" applyAlignment="1">
      <alignment horizontal="center" vertical="justify"/>
    </xf>
    <xf numFmtId="4" fontId="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Border="1" applyAlignment="1">
      <alignment horizontal="centerContinuous" vertical="center" wrapText="1"/>
    </xf>
    <xf numFmtId="4" fontId="13" fillId="0" borderId="1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4" fontId="7" fillId="33" borderId="10" xfId="0" applyNumberFormat="1" applyFont="1" applyFill="1" applyBorder="1" applyAlignment="1">
      <alignment horizontal="right" vertical="center" wrapText="1"/>
    </xf>
    <xf numFmtId="10" fontId="7" fillId="33" borderId="0" xfId="0" applyNumberFormat="1" applyFont="1" applyFill="1" applyBorder="1" applyAlignment="1">
      <alignment horizontal="right" vertical="center" wrapText="1"/>
    </xf>
    <xf numFmtId="10" fontId="64" fillId="33" borderId="0" xfId="0" applyNumberFormat="1" applyFont="1" applyFill="1" applyBorder="1" applyAlignment="1">
      <alignment horizontal="right" vertical="center" wrapText="1"/>
    </xf>
    <xf numFmtId="10" fontId="64" fillId="33" borderId="11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10" fontId="64" fillId="0" borderId="0" xfId="0" applyNumberFormat="1" applyFont="1" applyFill="1" applyBorder="1" applyAlignment="1">
      <alignment horizontal="right" vertical="center" wrapText="1"/>
    </xf>
    <xf numFmtId="10" fontId="64" fillId="0" borderId="11" xfId="0" applyNumberFormat="1" applyFont="1" applyFill="1" applyBorder="1" applyAlignment="1">
      <alignment horizontal="right" vertical="center" wrapText="1"/>
    </xf>
    <xf numFmtId="4" fontId="7" fillId="33" borderId="14" xfId="0" applyNumberFormat="1" applyFont="1" applyFill="1" applyBorder="1" applyAlignment="1">
      <alignment horizontal="right" vertical="center" wrapText="1"/>
    </xf>
    <xf numFmtId="10" fontId="7" fillId="33" borderId="12" xfId="0" applyNumberFormat="1" applyFont="1" applyFill="1" applyBorder="1" applyAlignment="1">
      <alignment horizontal="right" vertical="center" wrapText="1"/>
    </xf>
    <xf numFmtId="10" fontId="64" fillId="33" borderId="12" xfId="0" applyNumberFormat="1" applyFont="1" applyFill="1" applyBorder="1" applyAlignment="1">
      <alignment horizontal="right" vertical="center" wrapText="1"/>
    </xf>
    <xf numFmtId="10" fontId="64" fillId="33" borderId="13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4" fontId="7" fillId="33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left" vertical="center"/>
    </xf>
    <xf numFmtId="4" fontId="7" fillId="33" borderId="12" xfId="0" applyNumberFormat="1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5" fillId="16" borderId="16" xfId="0" applyFont="1" applyFill="1" applyBorder="1" applyAlignment="1">
      <alignment horizontal="center" vertical="justify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6" fillId="34" borderId="15" xfId="0" applyFont="1" applyFill="1" applyBorder="1" applyAlignment="1">
      <alignment horizontal="center" vertical="center" wrapText="1"/>
    </xf>
    <xf numFmtId="0" fontId="66" fillId="34" borderId="16" xfId="0" applyFont="1" applyFill="1" applyBorder="1" applyAlignment="1">
      <alignment horizontal="center" vertical="center" wrapText="1"/>
    </xf>
    <xf numFmtId="0" fontId="66" fillId="34" borderId="17" xfId="0" applyFont="1" applyFill="1" applyBorder="1" applyAlignment="1">
      <alignment horizontal="center" vertical="center" wrapText="1"/>
    </xf>
    <xf numFmtId="0" fontId="67" fillId="34" borderId="15" xfId="0" applyFont="1" applyFill="1" applyBorder="1" applyAlignment="1">
      <alignment horizontal="center" vertical="justify" wrapText="1"/>
    </xf>
    <xf numFmtId="0" fontId="68" fillId="34" borderId="16" xfId="0" applyFont="1" applyFill="1" applyBorder="1" applyAlignment="1">
      <alignment horizontal="center" vertical="justify" wrapText="1"/>
    </xf>
    <xf numFmtId="0" fontId="68" fillId="34" borderId="16" xfId="0" applyFont="1" applyFill="1" applyBorder="1" applyAlignment="1">
      <alignment horizontal="center" vertical="justify"/>
    </xf>
    <xf numFmtId="0" fontId="68" fillId="34" borderId="17" xfId="0" applyFont="1" applyFill="1" applyBorder="1" applyAlignment="1">
      <alignment horizontal="center" vertical="justify"/>
    </xf>
    <xf numFmtId="0" fontId="66" fillId="34" borderId="18" xfId="0" applyFont="1" applyFill="1" applyBorder="1" applyAlignment="1">
      <alignment horizontal="center" vertical="center" wrapText="1"/>
    </xf>
    <xf numFmtId="0" fontId="66" fillId="34" borderId="19" xfId="0" applyFont="1" applyFill="1" applyBorder="1" applyAlignment="1">
      <alignment horizontal="center" vertical="center" wrapText="1"/>
    </xf>
    <xf numFmtId="0" fontId="66" fillId="34" borderId="2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right" vertical="center" wrapText="1"/>
    </xf>
    <xf numFmtId="10" fontId="41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readingOrder="1"/>
    </xf>
    <xf numFmtId="0" fontId="42" fillId="0" borderId="0" xfId="0" applyFont="1" applyBorder="1" applyAlignment="1">
      <alignment horizontal="centerContinuous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4">
      <selection activeCell="L24" sqref="L24"/>
    </sheetView>
  </sheetViews>
  <sheetFormatPr defaultColWidth="11.421875" defaultRowHeight="12.75"/>
  <cols>
    <col min="1" max="1" width="2.57421875" style="0" customWidth="1"/>
    <col min="2" max="2" width="19.421875" style="0" customWidth="1"/>
    <col min="3" max="3" width="17.28125" style="0" customWidth="1"/>
    <col min="4" max="4" width="17.140625" style="0" customWidth="1"/>
    <col min="5" max="5" width="16.140625" style="0" customWidth="1"/>
    <col min="6" max="6" width="18.28125" style="0" customWidth="1"/>
    <col min="7" max="7" width="17.00390625" style="0" customWidth="1"/>
    <col min="8" max="8" width="17.7109375" style="0" customWidth="1"/>
    <col min="9" max="9" width="16.7109375" style="0" customWidth="1"/>
    <col min="10" max="10" width="18.421875" style="0" customWidth="1"/>
    <col min="11" max="11" width="7.57421875" style="0" customWidth="1"/>
    <col min="12" max="12" width="8.140625" style="0" customWidth="1"/>
    <col min="13" max="13" width="8.421875" style="0" customWidth="1"/>
    <col min="14" max="14" width="17.7109375" style="0" customWidth="1"/>
    <col min="15" max="15" width="8.8515625" style="0" customWidth="1"/>
    <col min="16" max="16" width="7.140625" style="0" customWidth="1"/>
    <col min="17" max="17" width="6.8515625" style="0" customWidth="1"/>
    <col min="18" max="18" width="15.28125" style="0" bestFit="1" customWidth="1"/>
  </cols>
  <sheetData>
    <row r="1" spans="1:17" ht="18">
      <c r="A1" s="87" t="s">
        <v>11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2.75">
      <c r="A2" s="87" t="s">
        <v>34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1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05" t="s">
        <v>37</v>
      </c>
      <c r="P3" s="51"/>
      <c r="Q3" s="51"/>
    </row>
    <row r="4" spans="3:17" ht="24" customHeight="1" thickBot="1"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91" t="s">
        <v>26</v>
      </c>
      <c r="O4" s="92"/>
      <c r="P4" s="92"/>
      <c r="Q4" s="93"/>
    </row>
    <row r="5" spans="1:17" ht="46.5" customHeight="1" thickBot="1">
      <c r="A5" s="40"/>
      <c r="B5" s="41" t="s">
        <v>8</v>
      </c>
      <c r="C5" s="42" t="s">
        <v>25</v>
      </c>
      <c r="D5" s="43" t="s">
        <v>12</v>
      </c>
      <c r="E5" s="86" t="s">
        <v>38</v>
      </c>
      <c r="F5" s="43" t="s">
        <v>39</v>
      </c>
      <c r="G5" s="43" t="s">
        <v>19</v>
      </c>
      <c r="H5" s="43" t="s">
        <v>17</v>
      </c>
      <c r="I5" s="43" t="s">
        <v>22</v>
      </c>
      <c r="J5" s="44" t="s">
        <v>13</v>
      </c>
      <c r="K5" s="45" t="s">
        <v>16</v>
      </c>
      <c r="L5" s="46" t="s">
        <v>14</v>
      </c>
      <c r="M5" s="47" t="s">
        <v>15</v>
      </c>
      <c r="N5" s="94" t="s">
        <v>13</v>
      </c>
      <c r="O5" s="95" t="s">
        <v>16</v>
      </c>
      <c r="P5" s="96" t="s">
        <v>14</v>
      </c>
      <c r="Q5" s="97" t="s">
        <v>15</v>
      </c>
    </row>
    <row r="6" spans="1:17" ht="4.5" customHeight="1">
      <c r="A6" s="9"/>
      <c r="B6" s="3"/>
      <c r="C6" s="3"/>
      <c r="D6" s="2"/>
      <c r="E6" s="2"/>
      <c r="F6" s="2"/>
      <c r="G6" s="2"/>
      <c r="H6" s="2"/>
      <c r="I6" s="2"/>
      <c r="J6" s="9"/>
      <c r="K6" s="2"/>
      <c r="L6" s="2"/>
      <c r="M6" s="10"/>
      <c r="N6" s="9"/>
      <c r="O6" s="2"/>
      <c r="P6" s="2"/>
      <c r="Q6" s="10"/>
    </row>
    <row r="7" spans="1:17" ht="23.25" customHeight="1">
      <c r="A7" s="14" t="s">
        <v>4</v>
      </c>
      <c r="B7" s="72" t="s">
        <v>0</v>
      </c>
      <c r="C7" s="73">
        <f>+C23+C38</f>
        <v>317158566855</v>
      </c>
      <c r="D7" s="73">
        <f>SUM(D8:D11)</f>
        <v>366563566855</v>
      </c>
      <c r="E7" s="73">
        <f>SUM(E8:E11)</f>
        <v>11078742698</v>
      </c>
      <c r="F7" s="73">
        <f>+D7-E7</f>
        <v>355484824157</v>
      </c>
      <c r="G7" s="73">
        <f>SUM(G8:G11)</f>
        <v>322351922796.18</v>
      </c>
      <c r="H7" s="73">
        <f>SUM(H8:H11)</f>
        <v>279629275310.2</v>
      </c>
      <c r="I7" s="73">
        <f>SUM(I8:I11)</f>
        <v>278877397942.36</v>
      </c>
      <c r="J7" s="36">
        <f>+D7-G7</f>
        <v>44211644058.82001</v>
      </c>
      <c r="K7" s="19">
        <f>+G7/D7</f>
        <v>0.8793888753371155</v>
      </c>
      <c r="L7" s="19">
        <f>+H7/D7</f>
        <v>0.7628397925885847</v>
      </c>
      <c r="M7" s="20">
        <f>+I7/D7</f>
        <v>0.7607886412035988</v>
      </c>
      <c r="N7" s="36">
        <f>+F7-G7</f>
        <v>33132901360.820007</v>
      </c>
      <c r="O7" s="13">
        <f>+G7/F7</f>
        <v>0.9067951734947007</v>
      </c>
      <c r="P7" s="13">
        <f>+H7/F7</f>
        <v>0.7866138195162493</v>
      </c>
      <c r="Q7" s="16">
        <f>+I7/F7</f>
        <v>0.7844987436628059</v>
      </c>
    </row>
    <row r="8" spans="1:17" ht="21.75" customHeight="1">
      <c r="A8" s="26"/>
      <c r="B8" s="74" t="s">
        <v>1</v>
      </c>
      <c r="C8" s="75">
        <f>+C24+C39</f>
        <v>48279467000</v>
      </c>
      <c r="D8" s="75">
        <f>+D24+D39</f>
        <v>52434467000</v>
      </c>
      <c r="E8" s="75">
        <f>+E24+E39</f>
        <v>1056997950</v>
      </c>
      <c r="F8" s="75">
        <f aca="true" t="shared" si="0" ref="F8:F15">+D8-E8</f>
        <v>51377469050</v>
      </c>
      <c r="G8" s="75">
        <f>+G24+G39</f>
        <v>40878128407.72</v>
      </c>
      <c r="H8" s="75">
        <f>+H24+H39</f>
        <v>38417680647.68</v>
      </c>
      <c r="I8" s="75">
        <f>+I24+I39</f>
        <v>37676405208.29</v>
      </c>
      <c r="J8" s="37">
        <f aca="true" t="shared" si="1" ref="J8:J15">+D8-G8</f>
        <v>11556338592.279999</v>
      </c>
      <c r="K8" s="21">
        <f aca="true" t="shared" si="2" ref="K8:K15">+G8/D8</f>
        <v>0.7796041563218331</v>
      </c>
      <c r="L8" s="21">
        <f aca="true" t="shared" si="3" ref="L8:L13">+H8/D8</f>
        <v>0.7326799116253055</v>
      </c>
      <c r="M8" s="22">
        <f aca="true" t="shared" si="4" ref="M8:M15">+I8/D8</f>
        <v>0.718542732746573</v>
      </c>
      <c r="N8" s="37">
        <f>+F8-G8</f>
        <v>10499340642.279999</v>
      </c>
      <c r="O8" s="12">
        <f>+G8/F8</f>
        <v>0.7956430934333851</v>
      </c>
      <c r="P8" s="12">
        <f>+H8/F8</f>
        <v>0.747753467775774</v>
      </c>
      <c r="Q8" s="17">
        <f>+I8/F8</f>
        <v>0.7333254421626673</v>
      </c>
    </row>
    <row r="9" spans="1:17" ht="24" customHeight="1">
      <c r="A9" s="26"/>
      <c r="B9" s="74" t="s">
        <v>2</v>
      </c>
      <c r="C9" s="75">
        <f>+C25+C40</f>
        <v>14865361000</v>
      </c>
      <c r="D9" s="75">
        <f>+D25+D40</f>
        <v>20865361000</v>
      </c>
      <c r="E9" s="75">
        <f>+E25+E40</f>
        <v>0</v>
      </c>
      <c r="F9" s="75">
        <f t="shared" si="0"/>
        <v>20865361000</v>
      </c>
      <c r="G9" s="75">
        <f>+G25+G40</f>
        <v>19941624293.07</v>
      </c>
      <c r="H9" s="75">
        <f>+H25+H40</f>
        <v>16928946271.130001</v>
      </c>
      <c r="I9" s="75">
        <f>+I25+I40</f>
        <v>16919419656.380001</v>
      </c>
      <c r="J9" s="37">
        <f t="shared" si="1"/>
        <v>923736706.9300003</v>
      </c>
      <c r="K9" s="21">
        <f t="shared" si="2"/>
        <v>0.9557286975801664</v>
      </c>
      <c r="L9" s="21">
        <f t="shared" si="3"/>
        <v>0.8113421220524294</v>
      </c>
      <c r="M9" s="22">
        <f t="shared" si="4"/>
        <v>0.8108855464508858</v>
      </c>
      <c r="N9" s="37">
        <f>+F9-G9</f>
        <v>923736706.9300003</v>
      </c>
      <c r="O9" s="12">
        <f>+G9/F9</f>
        <v>0.9557286975801664</v>
      </c>
      <c r="P9" s="12">
        <f>+H9/F9</f>
        <v>0.8113421220524294</v>
      </c>
      <c r="Q9" s="17">
        <f>+I9/F9</f>
        <v>0.8108855464508858</v>
      </c>
    </row>
    <row r="10" spans="1:17" ht="25.5" customHeight="1">
      <c r="A10" s="26"/>
      <c r="B10" s="74" t="s">
        <v>9</v>
      </c>
      <c r="C10" s="75">
        <f>+C26</f>
        <v>48426938855</v>
      </c>
      <c r="D10" s="75">
        <f aca="true" t="shared" si="5" ref="D10:I10">+D26</f>
        <v>89676938855</v>
      </c>
      <c r="E10" s="75">
        <f t="shared" si="5"/>
        <v>4458431787</v>
      </c>
      <c r="F10" s="75">
        <f t="shared" si="0"/>
        <v>85218507068</v>
      </c>
      <c r="G10" s="75">
        <f t="shared" si="5"/>
        <v>63508683056.39</v>
      </c>
      <c r="H10" s="75">
        <f t="shared" si="5"/>
        <v>63506528391.39</v>
      </c>
      <c r="I10" s="75">
        <f t="shared" si="5"/>
        <v>63505453077.69</v>
      </c>
      <c r="J10" s="37">
        <f t="shared" si="1"/>
        <v>26168255798.61</v>
      </c>
      <c r="K10" s="21">
        <f t="shared" si="2"/>
        <v>0.7081941451979996</v>
      </c>
      <c r="L10" s="21">
        <f t="shared" si="3"/>
        <v>0.7081701182293328</v>
      </c>
      <c r="M10" s="22">
        <f t="shared" si="4"/>
        <v>0.7081581272569186</v>
      </c>
      <c r="N10" s="37">
        <f>+F10-G10</f>
        <v>21709824011.61</v>
      </c>
      <c r="O10" s="12">
        <f>+G10/F10</f>
        <v>0.7452451966298039</v>
      </c>
      <c r="P10" s="12">
        <f>+H10/F10</f>
        <v>0.7452199126266674</v>
      </c>
      <c r="Q10" s="17">
        <f>+I10/F10</f>
        <v>0.745207294314789</v>
      </c>
    </row>
    <row r="11" spans="1:18" ht="24.75" customHeight="1">
      <c r="A11" s="26"/>
      <c r="B11" s="74" t="s">
        <v>10</v>
      </c>
      <c r="C11" s="75">
        <f>+C27</f>
        <v>205586800000</v>
      </c>
      <c r="D11" s="75">
        <f>+D27</f>
        <v>203586800000</v>
      </c>
      <c r="E11" s="75">
        <f>+E27</f>
        <v>5563312961</v>
      </c>
      <c r="F11" s="75">
        <f t="shared" si="0"/>
        <v>198023487039</v>
      </c>
      <c r="G11" s="75">
        <f>+G27</f>
        <v>198023487039</v>
      </c>
      <c r="H11" s="75">
        <f>+H27</f>
        <v>160776120000</v>
      </c>
      <c r="I11" s="75">
        <f>+I27</f>
        <v>160776120000</v>
      </c>
      <c r="J11" s="37">
        <f t="shared" si="1"/>
        <v>5563312961</v>
      </c>
      <c r="K11" s="21">
        <f t="shared" si="2"/>
        <v>0.9726735084936744</v>
      </c>
      <c r="L11" s="21">
        <f t="shared" si="3"/>
        <v>0.7897178009576259</v>
      </c>
      <c r="M11" s="22">
        <f t="shared" si="4"/>
        <v>0.7897178009576259</v>
      </c>
      <c r="N11" s="37">
        <f>+F11-G11</f>
        <v>0</v>
      </c>
      <c r="O11" s="12">
        <f>+G11/F11</f>
        <v>1</v>
      </c>
      <c r="P11" s="12">
        <f>+H11/F11</f>
        <v>0.8119042968288692</v>
      </c>
      <c r="Q11" s="17">
        <f>+I11/F11</f>
        <v>0.8119042968288692</v>
      </c>
      <c r="R11" s="1"/>
    </row>
    <row r="12" spans="1:17" ht="6.75" customHeight="1">
      <c r="A12" s="26"/>
      <c r="B12" s="76"/>
      <c r="C12" s="75"/>
      <c r="D12" s="75"/>
      <c r="E12" s="75"/>
      <c r="F12" s="77"/>
      <c r="G12" s="75"/>
      <c r="H12" s="75"/>
      <c r="I12" s="75"/>
      <c r="J12" s="37"/>
      <c r="K12" s="21"/>
      <c r="L12" s="21"/>
      <c r="M12" s="22"/>
      <c r="N12" s="37"/>
      <c r="O12" s="12"/>
      <c r="P12" s="12"/>
      <c r="Q12" s="17"/>
    </row>
    <row r="13" spans="1:17" ht="37.5" customHeight="1">
      <c r="A13" s="23" t="s">
        <v>5</v>
      </c>
      <c r="B13" s="72" t="s">
        <v>3</v>
      </c>
      <c r="C13" s="73">
        <f>+C29+C42</f>
        <v>182026800000</v>
      </c>
      <c r="D13" s="73">
        <f>+D29+D42</f>
        <v>198891800000</v>
      </c>
      <c r="E13" s="73">
        <f>+E29+E42</f>
        <v>12422343464</v>
      </c>
      <c r="F13" s="73">
        <f t="shared" si="0"/>
        <v>186469456536</v>
      </c>
      <c r="G13" s="73">
        <f>+G29+G42</f>
        <v>183651251722.68002</v>
      </c>
      <c r="H13" s="73">
        <f>+H29+H42</f>
        <v>168196054049.66</v>
      </c>
      <c r="I13" s="73">
        <f>+I29+I42</f>
        <v>50802608105.66</v>
      </c>
      <c r="J13" s="36">
        <f t="shared" si="1"/>
        <v>15240548277.319977</v>
      </c>
      <c r="K13" s="19">
        <f t="shared" si="2"/>
        <v>0.9233726665588025</v>
      </c>
      <c r="L13" s="19">
        <f t="shared" si="3"/>
        <v>0.8456661061424352</v>
      </c>
      <c r="M13" s="20">
        <f t="shared" si="4"/>
        <v>0.2554283691216028</v>
      </c>
      <c r="N13" s="36">
        <f>+F13-G13</f>
        <v>2818204813.319977</v>
      </c>
      <c r="O13" s="13">
        <f>+G13/F13</f>
        <v>0.9848865070683793</v>
      </c>
      <c r="P13" s="13">
        <f>+H13/F13</f>
        <v>0.9020032404995393</v>
      </c>
      <c r="Q13" s="16">
        <f>+I13/F13</f>
        <v>0.27244466224875813</v>
      </c>
    </row>
    <row r="14" spans="1:18" ht="11.25" customHeight="1">
      <c r="A14" s="11"/>
      <c r="B14" s="78"/>
      <c r="C14" s="79"/>
      <c r="D14" s="80"/>
      <c r="E14" s="80"/>
      <c r="F14" s="77"/>
      <c r="G14" s="80"/>
      <c r="H14" s="80"/>
      <c r="I14" s="80"/>
      <c r="J14" s="37"/>
      <c r="K14" s="21"/>
      <c r="L14" s="21"/>
      <c r="M14" s="22"/>
      <c r="N14" s="37"/>
      <c r="O14" s="12"/>
      <c r="P14" s="12"/>
      <c r="Q14" s="17"/>
      <c r="R14" s="32"/>
    </row>
    <row r="15" spans="1:17" ht="19.5" customHeight="1" thickBot="1">
      <c r="A15" s="27" t="s">
        <v>6</v>
      </c>
      <c r="B15" s="81" t="s">
        <v>7</v>
      </c>
      <c r="C15" s="82">
        <f>+C31+C44</f>
        <v>499185366855</v>
      </c>
      <c r="D15" s="82">
        <f>+D7+D13</f>
        <v>565455366855</v>
      </c>
      <c r="E15" s="82">
        <f>+E7+E13</f>
        <v>23501086162</v>
      </c>
      <c r="F15" s="82">
        <f t="shared" si="0"/>
        <v>541954280693</v>
      </c>
      <c r="G15" s="82">
        <f>+G7+G13</f>
        <v>506003174518.86</v>
      </c>
      <c r="H15" s="82">
        <f>+H7+H13</f>
        <v>447825329359.86</v>
      </c>
      <c r="I15" s="82">
        <f>+I7+I13</f>
        <v>329680006048.02</v>
      </c>
      <c r="J15" s="38">
        <f t="shared" si="1"/>
        <v>59452192336.140015</v>
      </c>
      <c r="K15" s="28">
        <f t="shared" si="2"/>
        <v>0.894859619660511</v>
      </c>
      <c r="L15" s="28">
        <f>+H15/D15</f>
        <v>0.7919729046885076</v>
      </c>
      <c r="M15" s="29">
        <f t="shared" si="4"/>
        <v>0.5830345335329712</v>
      </c>
      <c r="N15" s="38">
        <f>+F15-G15</f>
        <v>35951106174.140015</v>
      </c>
      <c r="O15" s="24">
        <f>+G15/F15</f>
        <v>0.9336639501616831</v>
      </c>
      <c r="P15" s="24">
        <f>+H15/F15</f>
        <v>0.8263156973079412</v>
      </c>
      <c r="Q15" s="25">
        <f>+I15/F15</f>
        <v>0.6083170071587152</v>
      </c>
    </row>
    <row r="16" spans="3:14" ht="9.75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7" ht="12.75">
      <c r="A17" s="90" t="s">
        <v>31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1:17" ht="15" customHeight="1" thickBot="1">
      <c r="A18" s="90" t="s">
        <v>35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1:17" ht="11.25" customHeight="1" hidden="1" thickBot="1">
      <c r="A19" s="5"/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5"/>
      <c r="P19" s="15"/>
      <c r="Q19" s="15"/>
    </row>
    <row r="20" spans="3:17" ht="21.75" customHeight="1" thickBot="1">
      <c r="C20" s="1"/>
      <c r="D20" s="1"/>
      <c r="E20" s="1"/>
      <c r="F20" s="1"/>
      <c r="G20" s="1"/>
      <c r="H20" s="1"/>
      <c r="I20" s="4"/>
      <c r="J20" s="48"/>
      <c r="K20" s="48"/>
      <c r="L20" s="48"/>
      <c r="M20" s="48"/>
      <c r="N20" s="98" t="s">
        <v>26</v>
      </c>
      <c r="O20" s="99"/>
      <c r="P20" s="99"/>
      <c r="Q20" s="100"/>
    </row>
    <row r="21" spans="1:17" ht="48.75" customHeight="1" thickBot="1">
      <c r="A21" s="40"/>
      <c r="B21" s="41" t="s">
        <v>8</v>
      </c>
      <c r="C21" s="42" t="s">
        <v>25</v>
      </c>
      <c r="D21" s="42" t="s">
        <v>12</v>
      </c>
      <c r="E21" s="86" t="s">
        <v>38</v>
      </c>
      <c r="F21" s="43" t="s">
        <v>39</v>
      </c>
      <c r="G21" s="42" t="s">
        <v>19</v>
      </c>
      <c r="H21" s="42" t="s">
        <v>23</v>
      </c>
      <c r="I21" s="42" t="s">
        <v>18</v>
      </c>
      <c r="J21" s="44" t="s">
        <v>13</v>
      </c>
      <c r="K21" s="45" t="s">
        <v>16</v>
      </c>
      <c r="L21" s="46" t="s">
        <v>14</v>
      </c>
      <c r="M21" s="47" t="s">
        <v>15</v>
      </c>
      <c r="N21" s="94" t="s">
        <v>13</v>
      </c>
      <c r="O21" s="95" t="s">
        <v>16</v>
      </c>
      <c r="P21" s="96" t="s">
        <v>14</v>
      </c>
      <c r="Q21" s="97" t="s">
        <v>15</v>
      </c>
    </row>
    <row r="22" spans="1:17" ht="6.75" customHeight="1">
      <c r="A22" s="9"/>
      <c r="B22" s="3"/>
      <c r="C22" s="6"/>
      <c r="D22" s="8"/>
      <c r="E22" s="8"/>
      <c r="F22" s="8"/>
      <c r="G22" s="8"/>
      <c r="H22" s="8"/>
      <c r="I22" s="8"/>
      <c r="J22" s="52"/>
      <c r="K22" s="53"/>
      <c r="L22" s="53"/>
      <c r="M22" s="53"/>
      <c r="N22" s="52"/>
      <c r="O22" s="54"/>
      <c r="P22" s="54"/>
      <c r="Q22" s="55"/>
    </row>
    <row r="23" spans="1:17" ht="19.5" customHeight="1">
      <c r="A23" s="14" t="s">
        <v>4</v>
      </c>
      <c r="B23" s="72" t="s">
        <v>0</v>
      </c>
      <c r="C23" s="73">
        <f aca="true" t="shared" si="6" ref="C23:I23">SUM(C24:C27)</f>
        <v>305016997855</v>
      </c>
      <c r="D23" s="73">
        <f t="shared" si="6"/>
        <v>354421997855</v>
      </c>
      <c r="E23" s="73">
        <f>SUM(E24:E27)</f>
        <v>10428742698</v>
      </c>
      <c r="F23" s="73">
        <f>+D23-E23</f>
        <v>343993255157</v>
      </c>
      <c r="G23" s="73">
        <f t="shared" si="6"/>
        <v>313223584324.66003</v>
      </c>
      <c r="H23" s="73">
        <f t="shared" si="6"/>
        <v>270980411309.08002</v>
      </c>
      <c r="I23" s="73">
        <f t="shared" si="6"/>
        <v>270420185927.99</v>
      </c>
      <c r="J23" s="56">
        <f>+D23-G23</f>
        <v>41198413530.339966</v>
      </c>
      <c r="K23" s="57">
        <f>+G23/D23</f>
        <v>0.8837588699920513</v>
      </c>
      <c r="L23" s="57">
        <f>+H23/D23</f>
        <v>0.7645699560103001</v>
      </c>
      <c r="M23" s="57">
        <f>+I23/D23</f>
        <v>0.7629892827324546</v>
      </c>
      <c r="N23" s="56">
        <f>+F23-G23</f>
        <v>30769670832.339966</v>
      </c>
      <c r="O23" s="58">
        <f>+G23/F23</f>
        <v>0.9105515286388491</v>
      </c>
      <c r="P23" s="58">
        <f>+H23/F23</f>
        <v>0.7877491992841644</v>
      </c>
      <c r="Q23" s="59">
        <f>+I23/F23</f>
        <v>0.786120605197823</v>
      </c>
    </row>
    <row r="24" spans="1:17" ht="19.5" customHeight="1">
      <c r="A24" s="26"/>
      <c r="B24" s="74" t="s">
        <v>1</v>
      </c>
      <c r="C24" s="75">
        <v>37951130000</v>
      </c>
      <c r="D24" s="75">
        <v>42106130000</v>
      </c>
      <c r="E24" s="75">
        <v>406997950</v>
      </c>
      <c r="F24" s="75">
        <f aca="true" t="shared" si="7" ref="F24:F31">+D24-E24</f>
        <v>41699132050</v>
      </c>
      <c r="G24" s="75">
        <v>33456711829.95</v>
      </c>
      <c r="H24" s="75">
        <v>31012075410.91</v>
      </c>
      <c r="I24" s="75">
        <v>30458158637.52</v>
      </c>
      <c r="J24" s="60">
        <f aca="true" t="shared" si="8" ref="J24:J31">+D24-G24</f>
        <v>8649418170.05</v>
      </c>
      <c r="K24" s="61">
        <f aca="true" t="shared" si="9" ref="K24:K31">+G24/D24</f>
        <v>0.7945805475342902</v>
      </c>
      <c r="L24" s="61">
        <f aca="true" t="shared" si="10" ref="L24:L31">+H24/D24</f>
        <v>0.7365216278700987</v>
      </c>
      <c r="M24" s="61">
        <f aca="true" t="shared" si="11" ref="M24:M31">+I24/D24</f>
        <v>0.7233663753358478</v>
      </c>
      <c r="N24" s="60">
        <f>+F24-G24</f>
        <v>8242420220.049999</v>
      </c>
      <c r="O24" s="62">
        <f>+G24/F24</f>
        <v>0.8023359284752787</v>
      </c>
      <c r="P24" s="62">
        <f>+H24/F24</f>
        <v>0.7437103336761178</v>
      </c>
      <c r="Q24" s="63">
        <f>+I24/F24</f>
        <v>0.7304266813275314</v>
      </c>
    </row>
    <row r="25" spans="1:17" ht="19.5" customHeight="1">
      <c r="A25" s="26"/>
      <c r="B25" s="74" t="s">
        <v>2</v>
      </c>
      <c r="C25" s="75">
        <v>13052129000</v>
      </c>
      <c r="D25" s="75">
        <v>19052129000</v>
      </c>
      <c r="E25" s="75">
        <v>0</v>
      </c>
      <c r="F25" s="75">
        <f t="shared" si="7"/>
        <v>19052129000</v>
      </c>
      <c r="G25" s="75">
        <v>18234702399.32</v>
      </c>
      <c r="H25" s="75">
        <v>15685687506.78</v>
      </c>
      <c r="I25" s="75">
        <v>15680454212.78</v>
      </c>
      <c r="J25" s="60">
        <f t="shared" si="8"/>
        <v>817426600.6800003</v>
      </c>
      <c r="K25" s="61">
        <f t="shared" si="9"/>
        <v>0.9570952621263482</v>
      </c>
      <c r="L25" s="61">
        <f t="shared" si="10"/>
        <v>0.8233036584404819</v>
      </c>
      <c r="M25" s="61">
        <f t="shared" si="11"/>
        <v>0.8230289755428383</v>
      </c>
      <c r="N25" s="60">
        <f>+F25-G25</f>
        <v>817426600.6800003</v>
      </c>
      <c r="O25" s="62">
        <f>+G25/F25</f>
        <v>0.9570952621263482</v>
      </c>
      <c r="P25" s="62">
        <f>+H25/F25</f>
        <v>0.8233036584404819</v>
      </c>
      <c r="Q25" s="63">
        <f>+I25/F25</f>
        <v>0.8230289755428383</v>
      </c>
    </row>
    <row r="26" spans="1:17" ht="19.5" customHeight="1">
      <c r="A26" s="26"/>
      <c r="B26" s="74" t="s">
        <v>9</v>
      </c>
      <c r="C26" s="75">
        <v>48426938855</v>
      </c>
      <c r="D26" s="75">
        <v>89676938855</v>
      </c>
      <c r="E26" s="75">
        <v>4458431787</v>
      </c>
      <c r="F26" s="75">
        <f t="shared" si="7"/>
        <v>85218507068</v>
      </c>
      <c r="G26" s="75">
        <v>63508683056.39</v>
      </c>
      <c r="H26" s="75">
        <v>63506528391.39</v>
      </c>
      <c r="I26" s="75">
        <v>63505453077.69</v>
      </c>
      <c r="J26" s="60">
        <f t="shared" si="8"/>
        <v>26168255798.61</v>
      </c>
      <c r="K26" s="61">
        <f t="shared" si="9"/>
        <v>0.7081941451979996</v>
      </c>
      <c r="L26" s="61">
        <f t="shared" si="10"/>
        <v>0.7081701182293328</v>
      </c>
      <c r="M26" s="61">
        <f t="shared" si="11"/>
        <v>0.7081581272569186</v>
      </c>
      <c r="N26" s="60">
        <f>+F26-G26</f>
        <v>21709824011.61</v>
      </c>
      <c r="O26" s="62">
        <f>+G26/F26</f>
        <v>0.7452451966298039</v>
      </c>
      <c r="P26" s="62">
        <f>+H26/F26</f>
        <v>0.7452199126266674</v>
      </c>
      <c r="Q26" s="63">
        <f>+I26/F26</f>
        <v>0.745207294314789</v>
      </c>
    </row>
    <row r="27" spans="1:17" ht="19.5" customHeight="1">
      <c r="A27" s="26"/>
      <c r="B27" s="74" t="s">
        <v>10</v>
      </c>
      <c r="C27" s="75">
        <v>205586800000</v>
      </c>
      <c r="D27" s="75">
        <v>203586800000</v>
      </c>
      <c r="E27" s="75">
        <v>5563312961</v>
      </c>
      <c r="F27" s="75">
        <f t="shared" si="7"/>
        <v>198023487039</v>
      </c>
      <c r="G27" s="75">
        <v>198023487039</v>
      </c>
      <c r="H27" s="75">
        <v>160776120000</v>
      </c>
      <c r="I27" s="75">
        <v>160776120000</v>
      </c>
      <c r="J27" s="60">
        <f t="shared" si="8"/>
        <v>5563312961</v>
      </c>
      <c r="K27" s="61">
        <f t="shared" si="9"/>
        <v>0.9726735084936744</v>
      </c>
      <c r="L27" s="61">
        <f t="shared" si="10"/>
        <v>0.7897178009576259</v>
      </c>
      <c r="M27" s="61">
        <f t="shared" si="11"/>
        <v>0.7897178009576259</v>
      </c>
      <c r="N27" s="60">
        <f>+F27-G27</f>
        <v>0</v>
      </c>
      <c r="O27" s="62">
        <f>+G27/F27</f>
        <v>1</v>
      </c>
      <c r="P27" s="62">
        <f>+H27/F27</f>
        <v>0.8119042968288692</v>
      </c>
      <c r="Q27" s="63">
        <f>+I27/F27</f>
        <v>0.8119042968288692</v>
      </c>
    </row>
    <row r="28" spans="1:17" ht="8.25" customHeight="1">
      <c r="A28" s="26"/>
      <c r="B28" s="76"/>
      <c r="C28" s="75"/>
      <c r="D28" s="75"/>
      <c r="E28" s="75"/>
      <c r="F28" s="77"/>
      <c r="G28" s="75"/>
      <c r="H28" s="75"/>
      <c r="I28" s="75"/>
      <c r="J28" s="60"/>
      <c r="K28" s="61"/>
      <c r="L28" s="61"/>
      <c r="M28" s="61"/>
      <c r="N28" s="60"/>
      <c r="O28" s="62"/>
      <c r="P28" s="62"/>
      <c r="Q28" s="63"/>
    </row>
    <row r="29" spans="1:17" ht="19.5" customHeight="1">
      <c r="A29" s="23" t="s">
        <v>5</v>
      </c>
      <c r="B29" s="72" t="s">
        <v>3</v>
      </c>
      <c r="C29" s="73">
        <v>178162800000</v>
      </c>
      <c r="D29" s="73">
        <v>195027800000</v>
      </c>
      <c r="E29" s="73">
        <v>12422343464</v>
      </c>
      <c r="F29" s="73">
        <f t="shared" si="7"/>
        <v>182605456536</v>
      </c>
      <c r="G29" s="73">
        <v>179951410757.73</v>
      </c>
      <c r="H29" s="73">
        <v>166133982412.98</v>
      </c>
      <c r="I29" s="73">
        <v>48745937164.98</v>
      </c>
      <c r="J29" s="56">
        <f t="shared" si="8"/>
        <v>15076389242.269989</v>
      </c>
      <c r="K29" s="57">
        <f t="shared" si="9"/>
        <v>0.9226962041192589</v>
      </c>
      <c r="L29" s="57">
        <f t="shared" si="10"/>
        <v>0.8518476976768441</v>
      </c>
      <c r="M29" s="57">
        <f t="shared" si="11"/>
        <v>0.24994353197328792</v>
      </c>
      <c r="N29" s="56">
        <f>+F29-G29</f>
        <v>2654045778.269989</v>
      </c>
      <c r="O29" s="58">
        <f>+G29/F29</f>
        <v>0.9854656819756821</v>
      </c>
      <c r="P29" s="58">
        <f>+H29/F29</f>
        <v>0.9097974702646813</v>
      </c>
      <c r="Q29" s="59">
        <f>+I29/F29</f>
        <v>0.2669467719622602</v>
      </c>
    </row>
    <row r="30" spans="1:17" ht="10.5" customHeight="1">
      <c r="A30" s="30"/>
      <c r="B30" s="78"/>
      <c r="C30" s="79"/>
      <c r="D30" s="79"/>
      <c r="E30" s="79"/>
      <c r="F30" s="77"/>
      <c r="G30" s="79" t="s">
        <v>33</v>
      </c>
      <c r="H30" s="79"/>
      <c r="I30" s="79"/>
      <c r="J30" s="60"/>
      <c r="K30" s="61"/>
      <c r="L30" s="61"/>
      <c r="M30" s="61"/>
      <c r="N30" s="60"/>
      <c r="O30" s="62"/>
      <c r="P30" s="62"/>
      <c r="Q30" s="63"/>
    </row>
    <row r="31" spans="1:17" ht="19.5" customHeight="1" thickBot="1">
      <c r="A31" s="27" t="s">
        <v>6</v>
      </c>
      <c r="B31" s="83" t="s">
        <v>7</v>
      </c>
      <c r="C31" s="82">
        <f aca="true" t="shared" si="12" ref="C31:I31">+C23+C29</f>
        <v>483179797855</v>
      </c>
      <c r="D31" s="82">
        <f t="shared" si="12"/>
        <v>549449797855</v>
      </c>
      <c r="E31" s="82">
        <f>+E23+E29</f>
        <v>22851086162</v>
      </c>
      <c r="F31" s="82">
        <f t="shared" si="7"/>
        <v>526598711693</v>
      </c>
      <c r="G31" s="82">
        <f t="shared" si="12"/>
        <v>493174995082.39</v>
      </c>
      <c r="H31" s="82">
        <f>+H23+H29</f>
        <v>437114393722.06006</v>
      </c>
      <c r="I31" s="82">
        <f t="shared" si="12"/>
        <v>319166123092.97</v>
      </c>
      <c r="J31" s="64">
        <f t="shared" si="8"/>
        <v>56274802772.609985</v>
      </c>
      <c r="K31" s="65">
        <f t="shared" si="9"/>
        <v>0.8975797188527478</v>
      </c>
      <c r="L31" s="65">
        <f t="shared" si="10"/>
        <v>0.7955492848091187</v>
      </c>
      <c r="M31" s="65">
        <f t="shared" si="11"/>
        <v>0.5808831386215161</v>
      </c>
      <c r="N31" s="64">
        <f>+F31-G31</f>
        <v>33423716610.609985</v>
      </c>
      <c r="O31" s="66">
        <f>+G31/F31</f>
        <v>0.9365290573857393</v>
      </c>
      <c r="P31" s="66">
        <f>+H31/F31</f>
        <v>0.8300711414897876</v>
      </c>
      <c r="Q31" s="67">
        <f>+I31/F31</f>
        <v>0.606089828945574</v>
      </c>
    </row>
    <row r="32" spans="3:14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7" ht="15.75">
      <c r="A33" s="5" t="s">
        <v>32</v>
      </c>
      <c r="B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5"/>
      <c r="P33" s="5"/>
      <c r="Q33" s="5"/>
    </row>
    <row r="34" spans="1:17" ht="16.5" thickBot="1">
      <c r="A34" s="5" t="s">
        <v>35</v>
      </c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5"/>
      <c r="P34" s="5"/>
      <c r="Q34" s="5"/>
    </row>
    <row r="35" spans="1:17" ht="23.25" customHeight="1" thickBot="1">
      <c r="A35" s="5"/>
      <c r="B35" s="5"/>
      <c r="C35" s="7"/>
      <c r="D35" s="7"/>
      <c r="E35" s="7"/>
      <c r="F35" s="7"/>
      <c r="G35" s="7"/>
      <c r="H35" s="7"/>
      <c r="I35" s="7"/>
      <c r="J35" s="39"/>
      <c r="K35" s="39"/>
      <c r="L35" s="39"/>
      <c r="M35" s="39"/>
      <c r="N35" s="98" t="s">
        <v>26</v>
      </c>
      <c r="O35" s="99"/>
      <c r="P35" s="99"/>
      <c r="Q35" s="100"/>
    </row>
    <row r="36" spans="1:17" ht="54" customHeight="1" thickBot="1">
      <c r="A36" s="40"/>
      <c r="B36" s="41" t="s">
        <v>8</v>
      </c>
      <c r="C36" s="42" t="s">
        <v>25</v>
      </c>
      <c r="D36" s="42" t="s">
        <v>12</v>
      </c>
      <c r="E36" s="86" t="s">
        <v>38</v>
      </c>
      <c r="F36" s="43" t="s">
        <v>39</v>
      </c>
      <c r="G36" s="42" t="s">
        <v>20</v>
      </c>
      <c r="H36" s="42" t="s">
        <v>24</v>
      </c>
      <c r="I36" s="42" t="s">
        <v>21</v>
      </c>
      <c r="J36" s="44" t="s">
        <v>13</v>
      </c>
      <c r="K36" s="45" t="s">
        <v>16</v>
      </c>
      <c r="L36" s="46" t="s">
        <v>14</v>
      </c>
      <c r="M36" s="47" t="s">
        <v>15</v>
      </c>
      <c r="N36" s="94" t="s">
        <v>13</v>
      </c>
      <c r="O36" s="95" t="s">
        <v>16</v>
      </c>
      <c r="P36" s="96" t="s">
        <v>14</v>
      </c>
      <c r="Q36" s="97" t="s">
        <v>15</v>
      </c>
    </row>
    <row r="37" spans="1:17" ht="3" customHeight="1">
      <c r="A37" s="9"/>
      <c r="B37" s="3"/>
      <c r="C37" s="6"/>
      <c r="D37" s="8"/>
      <c r="E37" s="8"/>
      <c r="F37" s="8"/>
      <c r="G37" s="8"/>
      <c r="H37" s="8"/>
      <c r="I37" s="8"/>
      <c r="J37" s="68"/>
      <c r="K37" s="69"/>
      <c r="L37" s="69"/>
      <c r="M37" s="69"/>
      <c r="N37" s="68"/>
      <c r="O37" s="70"/>
      <c r="P37" s="70"/>
      <c r="Q37" s="71"/>
    </row>
    <row r="38" spans="1:17" ht="19.5" customHeight="1">
      <c r="A38" s="33" t="s">
        <v>4</v>
      </c>
      <c r="B38" s="84" t="s">
        <v>0</v>
      </c>
      <c r="C38" s="73">
        <f>SUM(C39:C40)</f>
        <v>12141569000</v>
      </c>
      <c r="D38" s="73">
        <f>SUM(D39:D40)</f>
        <v>12141569000</v>
      </c>
      <c r="E38" s="73">
        <f>SUM(E39:E40)</f>
        <v>650000000</v>
      </c>
      <c r="F38" s="73">
        <f>+D38-E38</f>
        <v>11491569000</v>
      </c>
      <c r="G38" s="73">
        <f>SUM(G39:G40)</f>
        <v>9128338471.52</v>
      </c>
      <c r="H38" s="73">
        <f>SUM(H39:H40)</f>
        <v>8648864001.12</v>
      </c>
      <c r="I38" s="73">
        <f>SUM(I39:I40)</f>
        <v>8457212014.370001</v>
      </c>
      <c r="J38" s="36">
        <f aca="true" t="shared" si="13" ref="J38:J44">+D38-G38</f>
        <v>3013230528.4799995</v>
      </c>
      <c r="K38" s="19">
        <f aca="true" t="shared" si="14" ref="K38:K44">+G38/D38</f>
        <v>0.7518252765783401</v>
      </c>
      <c r="L38" s="19">
        <f aca="true" t="shared" si="15" ref="L38:L44">+H38/D38</f>
        <v>0.7123349544955846</v>
      </c>
      <c r="M38" s="19">
        <f aca="true" t="shared" si="16" ref="M38:M44">+I38/D38</f>
        <v>0.6965501752178818</v>
      </c>
      <c r="N38" s="36">
        <f>+F38-G38</f>
        <v>2363230528.4799995</v>
      </c>
      <c r="O38" s="13">
        <f>+G38/F38</f>
        <v>0.7943509255803103</v>
      </c>
      <c r="P38" s="13">
        <f>+H38/F38</f>
        <v>0.7526269042216951</v>
      </c>
      <c r="Q38" s="16">
        <f>+I38/F38</f>
        <v>0.7359492872009036</v>
      </c>
    </row>
    <row r="39" spans="1:17" ht="19.5" customHeight="1">
      <c r="A39" s="35"/>
      <c r="B39" s="85" t="s">
        <v>1</v>
      </c>
      <c r="C39" s="75">
        <v>10328337000</v>
      </c>
      <c r="D39" s="75">
        <v>10328337000</v>
      </c>
      <c r="E39" s="75">
        <v>650000000</v>
      </c>
      <c r="F39" s="75">
        <f aca="true" t="shared" si="17" ref="F39:F44">+D39-E39</f>
        <v>9678337000</v>
      </c>
      <c r="G39" s="75">
        <v>7421416577.77</v>
      </c>
      <c r="H39" s="75">
        <v>7405605236.77</v>
      </c>
      <c r="I39" s="75">
        <v>7218246570.77</v>
      </c>
      <c r="J39" s="37">
        <f t="shared" si="13"/>
        <v>2906920422.2299995</v>
      </c>
      <c r="K39" s="21">
        <f t="shared" si="14"/>
        <v>0.7185490343479304</v>
      </c>
      <c r="L39" s="21">
        <f t="shared" si="15"/>
        <v>0.7170181643734127</v>
      </c>
      <c r="M39" s="21">
        <f t="shared" si="16"/>
        <v>0.6988779094611263</v>
      </c>
      <c r="N39" s="37">
        <f>+F39-G39</f>
        <v>2256920422.2299995</v>
      </c>
      <c r="O39" s="12">
        <f>+G39/F39</f>
        <v>0.7668070018402956</v>
      </c>
      <c r="P39" s="12">
        <f>+H39/F39</f>
        <v>0.7651733181816257</v>
      </c>
      <c r="Q39" s="17">
        <f>+I39/F39</f>
        <v>0.7458147583381319</v>
      </c>
    </row>
    <row r="40" spans="1:17" ht="19.5" customHeight="1">
      <c r="A40" s="35"/>
      <c r="B40" s="85" t="s">
        <v>2</v>
      </c>
      <c r="C40" s="75">
        <v>1813232000</v>
      </c>
      <c r="D40" s="75">
        <v>1813232000</v>
      </c>
      <c r="E40" s="75"/>
      <c r="F40" s="75">
        <f t="shared" si="17"/>
        <v>1813232000</v>
      </c>
      <c r="G40" s="75">
        <v>1706921893.75</v>
      </c>
      <c r="H40" s="75">
        <v>1243258764.35</v>
      </c>
      <c r="I40" s="75">
        <v>1238965443.6</v>
      </c>
      <c r="J40" s="37">
        <f t="shared" si="13"/>
        <v>106310106.25</v>
      </c>
      <c r="K40" s="21">
        <f t="shared" si="14"/>
        <v>0.9413698267789229</v>
      </c>
      <c r="L40" s="21">
        <f t="shared" si="15"/>
        <v>0.6856589583406867</v>
      </c>
      <c r="M40" s="21">
        <f t="shared" si="16"/>
        <v>0.6832911859045063</v>
      </c>
      <c r="N40" s="37">
        <f>+F40-G40</f>
        <v>106310106.25</v>
      </c>
      <c r="O40" s="12">
        <f>+G40/F40</f>
        <v>0.9413698267789229</v>
      </c>
      <c r="P40" s="12">
        <f>+H40/F40</f>
        <v>0.6856589583406867</v>
      </c>
      <c r="Q40" s="17">
        <f>+I40/F40</f>
        <v>0.6832911859045063</v>
      </c>
    </row>
    <row r="41" spans="1:17" ht="9" customHeight="1">
      <c r="A41" s="26"/>
      <c r="B41" s="76"/>
      <c r="C41" s="75"/>
      <c r="D41" s="75"/>
      <c r="E41" s="75"/>
      <c r="F41" s="75"/>
      <c r="G41" s="75"/>
      <c r="H41" s="75"/>
      <c r="I41" s="75"/>
      <c r="J41" s="37"/>
      <c r="K41" s="21"/>
      <c r="L41" s="21"/>
      <c r="M41" s="21"/>
      <c r="N41" s="37"/>
      <c r="O41" s="12"/>
      <c r="P41" s="12"/>
      <c r="Q41" s="17"/>
    </row>
    <row r="42" spans="1:17" ht="19.5" customHeight="1">
      <c r="A42" s="33" t="s">
        <v>5</v>
      </c>
      <c r="B42" s="72" t="s">
        <v>3</v>
      </c>
      <c r="C42" s="73">
        <v>3864000000</v>
      </c>
      <c r="D42" s="73">
        <v>3864000000</v>
      </c>
      <c r="E42" s="73">
        <v>0</v>
      </c>
      <c r="F42" s="73">
        <f t="shared" si="17"/>
        <v>3864000000</v>
      </c>
      <c r="G42" s="73">
        <v>3699840964.95</v>
      </c>
      <c r="H42" s="73">
        <v>2062071636.68</v>
      </c>
      <c r="I42" s="73">
        <v>2056670940.68</v>
      </c>
      <c r="J42" s="36">
        <f t="shared" si="13"/>
        <v>164159035.0500002</v>
      </c>
      <c r="K42" s="19">
        <f t="shared" si="14"/>
        <v>0.9575157776785714</v>
      </c>
      <c r="L42" s="19">
        <f t="shared" si="15"/>
        <v>0.5336624318530021</v>
      </c>
      <c r="M42" s="19">
        <f t="shared" si="16"/>
        <v>0.5322647362008281</v>
      </c>
      <c r="N42" s="36">
        <f>+F42-G42</f>
        <v>164159035.0500002</v>
      </c>
      <c r="O42" s="13">
        <f>+G42/F42</f>
        <v>0.9575157776785714</v>
      </c>
      <c r="P42" s="13">
        <f>+H42/F42</f>
        <v>0.5336624318530021</v>
      </c>
      <c r="Q42" s="16">
        <f>+I42/F42</f>
        <v>0.5322647362008281</v>
      </c>
    </row>
    <row r="43" spans="1:17" ht="9.75" customHeight="1">
      <c r="A43" s="11"/>
      <c r="B43" s="78"/>
      <c r="C43" s="80"/>
      <c r="D43" s="80"/>
      <c r="E43" s="80"/>
      <c r="F43" s="77"/>
      <c r="G43" s="80"/>
      <c r="H43" s="80"/>
      <c r="I43" s="80"/>
      <c r="J43" s="37"/>
      <c r="K43" s="21"/>
      <c r="L43" s="21"/>
      <c r="M43" s="21"/>
      <c r="N43" s="37"/>
      <c r="O43" s="12"/>
      <c r="P43" s="12"/>
      <c r="Q43" s="17"/>
    </row>
    <row r="44" spans="1:17" ht="19.5" customHeight="1" thickBot="1">
      <c r="A44" s="34" t="s">
        <v>6</v>
      </c>
      <c r="B44" s="81" t="s">
        <v>7</v>
      </c>
      <c r="C44" s="82">
        <f>+C38+C42</f>
        <v>16005569000</v>
      </c>
      <c r="D44" s="82">
        <f>+D38+D42</f>
        <v>16005569000</v>
      </c>
      <c r="E44" s="82">
        <f>+E38+E42</f>
        <v>650000000</v>
      </c>
      <c r="F44" s="82">
        <f t="shared" si="17"/>
        <v>15355569000</v>
      </c>
      <c r="G44" s="82">
        <f>+G38+G42</f>
        <v>12828179436.470001</v>
      </c>
      <c r="H44" s="82">
        <f>+H38+H42</f>
        <v>10710935637.800001</v>
      </c>
      <c r="I44" s="82">
        <f>+I38+I42</f>
        <v>10513882955.050001</v>
      </c>
      <c r="J44" s="38">
        <f t="shared" si="13"/>
        <v>3177389563.529999</v>
      </c>
      <c r="K44" s="28">
        <f t="shared" si="14"/>
        <v>0.8014822488641298</v>
      </c>
      <c r="L44" s="28">
        <f t="shared" si="15"/>
        <v>0.6692005537447623</v>
      </c>
      <c r="M44" s="28">
        <f t="shared" si="16"/>
        <v>0.6568890462469658</v>
      </c>
      <c r="N44" s="38">
        <f>+F44-G44</f>
        <v>2527389563.529999</v>
      </c>
      <c r="O44" s="24">
        <f>+G44/F44</f>
        <v>0.8354089279576681</v>
      </c>
      <c r="P44" s="24">
        <f>+H44/F44</f>
        <v>0.6975277593295306</v>
      </c>
      <c r="Q44" s="25">
        <f>+I44/F44</f>
        <v>0.6846951067101454</v>
      </c>
    </row>
    <row r="45" ht="9" customHeight="1">
      <c r="C45" s="1"/>
    </row>
    <row r="46" spans="2:16" ht="12.75">
      <c r="B46" s="49" t="s">
        <v>27</v>
      </c>
      <c r="C46" s="49"/>
      <c r="D46" s="49"/>
      <c r="E46" s="49"/>
      <c r="F46" s="49"/>
      <c r="G46" s="49"/>
      <c r="H46" s="49"/>
      <c r="I46" s="49"/>
      <c r="J46" s="49"/>
      <c r="K46" s="50"/>
      <c r="L46" s="4"/>
      <c r="M46" s="4"/>
      <c r="N46" s="4"/>
      <c r="O46" s="18"/>
      <c r="P46" s="31"/>
    </row>
    <row r="47" spans="2:11" ht="12.75">
      <c r="B47" s="49" t="s">
        <v>28</v>
      </c>
      <c r="C47" s="49"/>
      <c r="D47" s="49"/>
      <c r="E47" s="49"/>
      <c r="F47" s="49"/>
      <c r="G47" s="49"/>
      <c r="H47" s="49"/>
      <c r="I47" s="49"/>
      <c r="J47" s="49"/>
      <c r="K47" s="50"/>
    </row>
    <row r="48" spans="2:11" ht="12.75">
      <c r="B48" s="49" t="s">
        <v>29</v>
      </c>
      <c r="C48" s="49"/>
      <c r="D48" s="49"/>
      <c r="E48" s="49"/>
      <c r="F48" s="49"/>
      <c r="G48" s="49"/>
      <c r="H48" s="49"/>
      <c r="I48" s="49"/>
      <c r="J48" s="49"/>
      <c r="K48" s="50"/>
    </row>
    <row r="49" spans="2:11" ht="12.75">
      <c r="B49" s="49" t="s">
        <v>30</v>
      </c>
      <c r="C49" s="49"/>
      <c r="D49" s="49"/>
      <c r="E49" s="49"/>
      <c r="F49" s="49"/>
      <c r="G49" s="49"/>
      <c r="H49" s="49"/>
      <c r="I49" s="49"/>
      <c r="J49" s="49"/>
      <c r="K49" s="50"/>
    </row>
    <row r="50" spans="2:20" ht="15">
      <c r="B50" s="49" t="s">
        <v>36</v>
      </c>
      <c r="C50" s="49"/>
      <c r="D50" s="49"/>
      <c r="E50" s="49"/>
      <c r="F50" s="49"/>
      <c r="G50" s="49"/>
      <c r="H50" s="49"/>
      <c r="I50" s="49"/>
      <c r="J50" s="49"/>
      <c r="K50" s="101"/>
      <c r="L50" s="101"/>
      <c r="M50" s="101"/>
      <c r="N50" s="101"/>
      <c r="O50" s="101"/>
      <c r="P50" s="101"/>
      <c r="Q50" s="101"/>
      <c r="R50" s="102"/>
      <c r="S50" s="103"/>
      <c r="T50" s="104"/>
    </row>
    <row r="51" ht="12.75">
      <c r="J51" s="50"/>
    </row>
    <row r="52" ht="12.75">
      <c r="J52" s="50"/>
    </row>
    <row r="53" ht="12.75">
      <c r="J53" s="1"/>
    </row>
  </sheetData>
  <sheetProtection/>
  <mergeCells count="7">
    <mergeCell ref="N35:Q35"/>
    <mergeCell ref="A2:Q2"/>
    <mergeCell ref="A1:Q1"/>
    <mergeCell ref="A17:Q17"/>
    <mergeCell ref="A18:Q18"/>
    <mergeCell ref="N4:Q4"/>
    <mergeCell ref="N20:Q20"/>
  </mergeCells>
  <printOptions horizontalCentered="1"/>
  <pageMargins left="0.984251968503937" right="0" top="0.1968503937007874" bottom="0" header="0" footer="0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2016-11-01T22:03:23Z</cp:lastPrinted>
  <dcterms:created xsi:type="dcterms:W3CDTF">2011-02-09T13:24:23Z</dcterms:created>
  <dcterms:modified xsi:type="dcterms:W3CDTF">2016-11-01T22:04:09Z</dcterms:modified>
  <cp:category/>
  <cp:version/>
  <cp:contentType/>
  <cp:contentStatus/>
</cp:coreProperties>
</file>